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.č. 30-1 - Dolení" sheetId="2" r:id="rId2"/>
    <sheet name="02 - p.č. 4-1 - Hoř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p.č. 30-1 - Dolení'!$C$122:$K$180</definedName>
    <definedName name="_xlnm.Print_Area" localSheetId="1">'01 - p.č. 30-1 - Dolení'!$C$4:$J$76,'01 - p.č. 30-1 - Dolení'!$C$110:$J$180</definedName>
    <definedName name="_xlnm.Print_Titles" localSheetId="1">'01 - p.č. 30-1 - Dolení'!$122:$122</definedName>
    <definedName name="_xlnm._FilterDatabase" localSheetId="2" hidden="1">'02 - p.č. 4-1 - Hoření'!$C$122:$K$180</definedName>
    <definedName name="_xlnm.Print_Area" localSheetId="2">'02 - p.č. 4-1 - Hoření'!$C$4:$J$76,'02 - p.č. 4-1 - Hoření'!$C$110:$J$180</definedName>
    <definedName name="_xlnm.Print_Titles" localSheetId="2">'02 - p.č. 4-1 - Hoření'!$122:$122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2" r="J37"/>
  <c r="J36"/>
  <c i="1" r="AY95"/>
  <c i="2" r="J35"/>
  <c i="1" r="AX95"/>
  <c i="2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1" r="L90"/>
  <c r="AM90"/>
  <c r="AM89"/>
  <c r="L89"/>
  <c r="AM87"/>
  <c r="L87"/>
  <c r="L85"/>
  <c r="L84"/>
  <c i="2" r="BK136"/>
  <c r="BK164"/>
  <c r="J136"/>
  <c r="J172"/>
  <c r="BK151"/>
  <c r="BK177"/>
  <c r="BK169"/>
  <c r="J142"/>
  <c i="3" r="J177"/>
  <c r="BK142"/>
  <c r="J142"/>
  <c r="J168"/>
  <c r="J133"/>
  <c r="J158"/>
  <c r="BK156"/>
  <c r="J131"/>
  <c i="2" r="J176"/>
  <c r="BK163"/>
  <c r="BK134"/>
  <c r="BK166"/>
  <c r="BK145"/>
  <c r="J177"/>
  <c r="J164"/>
  <c r="BK144"/>
  <c r="J126"/>
  <c i="3" r="J153"/>
  <c r="BK158"/>
  <c r="BK176"/>
  <c r="J159"/>
  <c r="J180"/>
  <c r="J144"/>
  <c r="J134"/>
  <c r="J176"/>
  <c r="BK175"/>
  <c r="BK139"/>
  <c r="BK163"/>
  <c i="2" r="J133"/>
  <c r="BK159"/>
  <c r="BK139"/>
  <c r="J175"/>
  <c r="BK156"/>
  <c r="BK133"/>
  <c r="BK180"/>
  <c r="J151"/>
  <c i="3" r="BK159"/>
  <c r="BK165"/>
  <c r="BK180"/>
  <c r="J128"/>
  <c r="J139"/>
  <c r="BK177"/>
  <c r="J135"/>
  <c i="2" r="BK175"/>
  <c r="BK152"/>
  <c r="BK142"/>
  <c i="1" r="AS94"/>
  <c i="2" r="J178"/>
  <c r="J156"/>
  <c r="J134"/>
  <c i="3" r="BK135"/>
  <c r="BK131"/>
  <c r="BK169"/>
  <c r="BK136"/>
  <c r="J172"/>
  <c r="BK133"/>
  <c r="BK134"/>
  <c i="2" r="BK176"/>
  <c r="J166"/>
  <c r="J144"/>
  <c r="BK128"/>
  <c r="J169"/>
  <c r="BK126"/>
  <c r="J180"/>
  <c r="J163"/>
  <c r="J139"/>
  <c i="3" r="BK179"/>
  <c r="J178"/>
  <c r="BK153"/>
  <c r="BK168"/>
  <c r="J175"/>
  <c r="BK174"/>
  <c r="J156"/>
  <c i="2" r="J174"/>
  <c r="J145"/>
  <c r="J131"/>
  <c r="J159"/>
  <c r="J128"/>
  <c r="BK179"/>
  <c r="BK135"/>
  <c i="3" r="J165"/>
  <c r="J174"/>
  <c r="BK126"/>
  <c r="BK128"/>
  <c r="J126"/>
  <c r="J136"/>
  <c r="BK144"/>
  <c r="BK178"/>
  <c i="2" r="BK172"/>
  <c r="J149"/>
  <c r="J135"/>
  <c r="BK174"/>
  <c r="J152"/>
  <c r="BK178"/>
  <c r="J179"/>
  <c r="BK149"/>
  <c r="BK131"/>
  <c i="3" r="J149"/>
  <c r="BK145"/>
  <c r="BK172"/>
  <c r="BK149"/>
  <c r="J163"/>
  <c r="J179"/>
  <c r="J169"/>
  <c r="J145"/>
  <c i="2" l="1" r="P148"/>
  <c r="BK148"/>
  <c r="J148"/>
  <c r="J100"/>
  <c r="BK173"/>
  <c r="J173"/>
  <c r="J103"/>
  <c r="P141"/>
  <c r="P162"/>
  <c i="3" r="R125"/>
  <c i="2" r="P125"/>
  <c r="P124"/>
  <c r="R148"/>
  <c r="R173"/>
  <c i="3" r="BK125"/>
  <c r="J125"/>
  <c r="J98"/>
  <c r="R141"/>
  <c i="2" r="T125"/>
  <c r="R141"/>
  <c r="BK162"/>
  <c r="J162"/>
  <c r="J101"/>
  <c r="T173"/>
  <c i="3" r="T125"/>
  <c r="T141"/>
  <c r="BK162"/>
  <c r="J162"/>
  <c r="J101"/>
  <c i="2" r="BK125"/>
  <c r="T148"/>
  <c r="P173"/>
  <c i="3" r="BK141"/>
  <c r="J141"/>
  <c r="J99"/>
  <c r="P148"/>
  <c r="T162"/>
  <c i="2" r="R125"/>
  <c r="T141"/>
  <c r="T162"/>
  <c i="3" r="P141"/>
  <c r="R148"/>
  <c r="P162"/>
  <c r="P173"/>
  <c i="2" r="BK141"/>
  <c r="J141"/>
  <c r="J99"/>
  <c r="R162"/>
  <c i="3" r="P125"/>
  <c r="P124"/>
  <c r="P123"/>
  <c i="1" r="AU96"/>
  <c i="3" r="BK148"/>
  <c r="J148"/>
  <c r="J100"/>
  <c r="T148"/>
  <c r="R162"/>
  <c r="BK173"/>
  <c r="J173"/>
  <c r="J103"/>
  <c r="R173"/>
  <c r="T173"/>
  <c i="2" r="BK171"/>
  <c r="J171"/>
  <c r="J102"/>
  <c i="3" r="BK171"/>
  <c r="J171"/>
  <c r="J102"/>
  <c r="F92"/>
  <c r="BE139"/>
  <c r="BE159"/>
  <c r="BE174"/>
  <c i="2" r="J125"/>
  <c r="J98"/>
  <c i="3" r="E85"/>
  <c r="BE126"/>
  <c r="BE158"/>
  <c r="BE178"/>
  <c r="BE180"/>
  <c r="BE131"/>
  <c r="BE135"/>
  <c r="BE163"/>
  <c r="BE165"/>
  <c r="BE168"/>
  <c r="BE176"/>
  <c r="BE177"/>
  <c r="J117"/>
  <c r="BE128"/>
  <c r="BE145"/>
  <c r="BE153"/>
  <c r="BE179"/>
  <c r="BE172"/>
  <c r="BE134"/>
  <c r="BE136"/>
  <c r="BE142"/>
  <c r="BE144"/>
  <c r="BE149"/>
  <c r="BE156"/>
  <c r="BE133"/>
  <c r="BE169"/>
  <c r="BE175"/>
  <c i="2" r="E85"/>
  <c r="J89"/>
  <c r="BE126"/>
  <c r="BE128"/>
  <c r="BE136"/>
  <c r="BE149"/>
  <c r="BE152"/>
  <c r="BE166"/>
  <c r="BE176"/>
  <c r="BE177"/>
  <c r="BE178"/>
  <c r="BE179"/>
  <c r="F120"/>
  <c r="BE134"/>
  <c r="BE139"/>
  <c r="BE142"/>
  <c r="BE163"/>
  <c r="BE169"/>
  <c r="BE175"/>
  <c r="BE131"/>
  <c r="BE133"/>
  <c r="BE144"/>
  <c r="BE145"/>
  <c r="BE151"/>
  <c r="BE156"/>
  <c r="BE159"/>
  <c r="BE164"/>
  <c r="BE172"/>
  <c r="BE174"/>
  <c r="BE135"/>
  <c r="BE180"/>
  <c r="F35"/>
  <c i="1" r="BB95"/>
  <c i="3" r="F34"/>
  <c i="1" r="BA96"/>
  <c i="3" r="F37"/>
  <c i="1" r="BD96"/>
  <c i="2" r="F37"/>
  <c i="1" r="BD95"/>
  <c i="2" r="F34"/>
  <c i="1" r="BA95"/>
  <c i="2" r="F36"/>
  <c i="1" r="BC95"/>
  <c i="2" r="J34"/>
  <c i="1" r="AW95"/>
  <c i="3" r="F36"/>
  <c i="1" r="BC96"/>
  <c i="3" r="F35"/>
  <c i="1" r="BB96"/>
  <c i="3" r="J34"/>
  <c i="1" r="AW96"/>
  <c i="2" l="1" r="R124"/>
  <c r="R123"/>
  <c i="3" r="R124"/>
  <c r="R123"/>
  <c i="2" r="BK124"/>
  <c r="BK123"/>
  <c r="J123"/>
  <c r="P123"/>
  <c i="1" r="AU95"/>
  <c i="2" r="T124"/>
  <c r="T123"/>
  <c i="3" r="T124"/>
  <c r="T123"/>
  <c r="BK124"/>
  <c r="J124"/>
  <c r="J97"/>
  <c i="2" r="J30"/>
  <c i="1" r="AG95"/>
  <c i="2" r="J33"/>
  <c i="1" r="AV95"/>
  <c r="AT95"/>
  <c r="AN95"/>
  <c r="AU94"/>
  <c r="BC94"/>
  <c r="AY94"/>
  <c r="BD94"/>
  <c r="W33"/>
  <c i="3" r="F33"/>
  <c i="1" r="AZ96"/>
  <c r="BA94"/>
  <c r="W30"/>
  <c i="3" r="J33"/>
  <c i="1" r="AV96"/>
  <c r="AT96"/>
  <c i="2" r="F33"/>
  <c i="1" r="AZ95"/>
  <c r="BB94"/>
  <c r="W31"/>
  <c i="2" l="1" r="J96"/>
  <c r="J124"/>
  <c r="J97"/>
  <c i="3" r="BK123"/>
  <c r="J123"/>
  <c r="J96"/>
  <c i="2" r="J39"/>
  <c i="1" r="AZ94"/>
  <c r="W29"/>
  <c r="W32"/>
  <c r="AX94"/>
  <c r="AW94"/>
  <c r="AK30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<sst xmlns="http://schemas.openxmlformats.org/spreadsheetml/2006/main">
  <si>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</si>
  <si>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</si>
  <si>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</si>
  <si>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</si>
  <si>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</si>
  <si>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{4df464b3-1ed2-4bf8-938f-05ca41c72af7}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</si>
  <si>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</si>
  <si>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</si>
  <si>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</si>
  <si>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</si>
  <si>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</si>
  <si>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</si>
  <si>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</si>
  <si>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</si>
  <si>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2025_L04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</si>
  <si>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</si>
  <si>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</si>
  <si>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Odbahnění MVN Konětopy</t>
  </si>
  <si>
    <t>KSO:</t>
  </si>
  <si>
    <t>CC-CZ:</t>
  </si>
  <si>
    <t>Místo:</t>
  </si>
  <si>
    <t>k.ú. Konětopy</t>
  </si>
  <si>
    <t>Datum:</t>
  </si>
  <si>
    <t>6. 3. 2025</t>
  </si>
  <si>
    <t>Zadavatel:</t>
  </si>
  <si>
    <t>IČ:</t>
  </si>
  <si>
    <t>Obec Konětopy</t>
  </si>
  <si>
    <t>DIČ:</t>
  </si>
  <si>
    <t>Uchazeč:</t>
  </si>
  <si>
    <t>Vyplň údaj</t>
  </si>
  <si>
    <t>Projektant:</t>
  </si>
  <si>
    <t>Climate CZ s.r.o.</t>
  </si>
  <si>
    <t>True</t>
  </si>
  <si>
    <t>Zpracovatel:</t>
  </si>
  <si>
    <t>Ing. Libor Kouřík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</si>
  <si>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</si>
  <si>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</si>
  <si>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</si>
  <si>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</si>
  <si>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</si>
  <si>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</si>
  <si>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</si>
  <si>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</si>
  <si>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</si>
  <si>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</si>
  <si>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</si>
  <si>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</si>
  <si>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</si>
  <si>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</si>
  <si>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</si>
  <si>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</si>
  <si>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</si>
  <si>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</si>
  <si>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</si>
  <si>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</si>
  <si>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</si>
  <si>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</si>
  <si>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</si>
  <si>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</si>
  <si>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</si>
  <si>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</si>
  <si>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</si>
  <si>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</si>
  <si>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</si>
  <si>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</si>
  <si>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</si>
  <si>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</si>
  <si>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</si>
  <si>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</si>
  <si>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</si>
  <si>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</si>
  <si>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</si>
  <si>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</si>
  <si>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</si>
  <si>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</si>
  <si>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</si>
  <si>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</si>
  <si>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</si>
  <si>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</si>
  <si>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</si>
  <si>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</si>
  <si>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</si>
  <si>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p.č. 30/1 - Dolení</t>
  </si>
  <si>
    <t>STA</t>
  </si>
  <si>
    <t>1</t>
  </si>
  <si>
    <t>{ad98bff1-571e-498b-a568-145243e3fa55}</t>
  </si>
  <si>
    <t>2</t>
  </si>
  <si>
    <t>02</t>
  </si>
  <si>
    <t>p.č. 4/1 - Hoření</t>
  </si>
  <si>
    <t>{745979d2-c8e9-4345-974f-53641d1e018b}</t>
  </si>
  <si>
    <t>KRYCÍ LIST SOUPISU PRACÍ</t>
  </si>
  <si>
    <t>Objekt:</t>
  </si>
  <si>
    <t>01 - p.č. 30/1 - Dolení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</si>
  <si>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</si>
  <si>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</si>
  <si>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</si>
  <si>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</si>
  <si>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</si>
  <si>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</si>
  <si>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</si>
  <si>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</si>
  <si>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</si>
  <si>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</si>
  <si>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</si>
  <si>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</si>
  <si>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</si>
  <si>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</si>
  <si>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</si>
  <si>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</si>
  <si>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</si>
  <si>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</si>
  <si>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</si>
  <si>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</si>
  <si>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</si>
  <si>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</si>
  <si>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</si>
  <si>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</si>
  <si>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</si>
  <si>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</si>
  <si>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</si>
  <si>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</si>
  <si>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</si>
  <si>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</si>
  <si>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</si>
  <si>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</si>
  <si>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</si>
  <si>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</si>
  <si>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11724983</t>
  </si>
  <si>
    <t>VV</t>
  </si>
  <si>
    <t>14*8</t>
  </si>
  <si>
    <t>132251101</t>
  </si>
  <si>
    <t>Hloubení rýh nezapažených š do 800 mm v hornině třídy těžitelnosti I skupiny 3 objem do 20 m3 strojně</t>
  </si>
  <si>
    <t>m3</t>
  </si>
  <si>
    <t>280120243</t>
  </si>
  <si>
    <t>P</t>
  </si>
  <si>
    <t>Poznámka k položce:_x000d_
Odvodnění sedimentu, stružkování.</t>
  </si>
  <si>
    <t>30,5*3</t>
  </si>
  <si>
    <t>3</t>
  </si>
  <si>
    <t>122703602</t>
  </si>
  <si>
    <t>Odstranění nánosů při únosnosti dna přes 40 do 60 kPa</t>
  </si>
  <si>
    <t>2091965684</t>
  </si>
  <si>
    <t>717*0,5</t>
  </si>
  <si>
    <t>162253101</t>
  </si>
  <si>
    <t>Vodorovné přemístění nánosu z nádrží přes 20 do 60 m při únosnosti dna přes 40 kPa</t>
  </si>
  <si>
    <t>-217276387</t>
  </si>
  <si>
    <t>5</t>
  </si>
  <si>
    <t>167151111</t>
  </si>
  <si>
    <t>Nakládání výkopku z hornin třídy těžitelnosti I skupiny 1 až 3 přes 100 m3</t>
  </si>
  <si>
    <t>1936282340</t>
  </si>
  <si>
    <t>6</t>
  </si>
  <si>
    <t>162651112</t>
  </si>
  <si>
    <t>Vodorovné přemístění přes 4 000 do 5000 m výkopku/sypaniny z horniny třídy těžitelnosti I skupiny 1 až 3</t>
  </si>
  <si>
    <t>-705958870</t>
  </si>
  <si>
    <t>7</t>
  </si>
  <si>
    <t>181006111</t>
  </si>
  <si>
    <t>Rozprostření zemin tl vrstvy do 0,1 m schopných zúrodnění v rovině a sklonu do 1:5</t>
  </si>
  <si>
    <t>m2</t>
  </si>
  <si>
    <t>-679097999</t>
  </si>
  <si>
    <t>Poznámka k položce:_x000d_
Rozprostření sedimentu na pozemcích.</t>
  </si>
  <si>
    <t>358,50/0,1</t>
  </si>
  <si>
    <t>8</t>
  </si>
  <si>
    <t>3_R</t>
  </si>
  <si>
    <t>Odstranění kamenů a nežádoucích předmětů při odtěžbe sedimentu</t>
  </si>
  <si>
    <t>soubor</t>
  </si>
  <si>
    <t>-830590783</t>
  </si>
  <si>
    <t>Poznámka k položce:_x000d_
Cena včetně likvidace/odvozu na skládku.</t>
  </si>
  <si>
    <t>Zakládání</t>
  </si>
  <si>
    <t>9</t>
  </si>
  <si>
    <t>242111113</t>
  </si>
  <si>
    <t>Osazení pláště kopané studny z betonových skruží celokruhových DN 1 m</t>
  </si>
  <si>
    <t>m</t>
  </si>
  <si>
    <t>-2081389929</t>
  </si>
  <si>
    <t>Poznámka k položce:_x000d_
Zapažení čerpací jimky</t>
  </si>
  <si>
    <t>10</t>
  </si>
  <si>
    <t>M</t>
  </si>
  <si>
    <t>59225335</t>
  </si>
  <si>
    <t>skruž betonová studňová kruhová 100x100x9cm</t>
  </si>
  <si>
    <t>kus</t>
  </si>
  <si>
    <t>-1838112744</t>
  </si>
  <si>
    <t>11</t>
  </si>
  <si>
    <t>271532211</t>
  </si>
  <si>
    <t>Podsyp pod základové konstrukce se zhutněním z hrubého kameniva frakce 32 až 63 mm</t>
  </si>
  <si>
    <t>-91003062</t>
  </si>
  <si>
    <t>Poznámka k položce:_x000d_
Podsyp betonových skruží čerpací jímky</t>
  </si>
  <si>
    <t>1,5*1,5*0,5</t>
  </si>
  <si>
    <t>Úpravy povrchů, podlahy a osazování výplní</t>
  </si>
  <si>
    <t>985131111</t>
  </si>
  <si>
    <t>Očištění ploch stěn, rubu kleneb a podlah tlakovou vodou</t>
  </si>
  <si>
    <t>1693604448</t>
  </si>
  <si>
    <t>(30,3+30,3+22,6+26,4)*1,5</t>
  </si>
  <si>
    <t>13</t>
  </si>
  <si>
    <t>985121121</t>
  </si>
  <si>
    <t>Tryskání degradovaného betonu stěn a rubu kleneb vodou pod tlakem do 300 barů</t>
  </si>
  <si>
    <t>-1033553078</t>
  </si>
  <si>
    <t>14</t>
  </si>
  <si>
    <t>985112111</t>
  </si>
  <si>
    <t>Odsekání degradovaného betonu stěn tl do 10 mm</t>
  </si>
  <si>
    <t>-1028520928</t>
  </si>
  <si>
    <t>Poznámka k položce:_x000d_
Uvažováno 50% plochy břehů.</t>
  </si>
  <si>
    <t>164,4*0,5 'Přepočtené koeficientem množství</t>
  </si>
  <si>
    <t>15</t>
  </si>
  <si>
    <t>985142111</t>
  </si>
  <si>
    <t>Vysekání spojovací hmoty ze spár zdiva hl do 40 mm dl do 6 m/m2</t>
  </si>
  <si>
    <t>-2003507981</t>
  </si>
  <si>
    <t>16</t>
  </si>
  <si>
    <t>628635522</t>
  </si>
  <si>
    <t>Vyplnění spár zdiva z betonových prefabrikátů maltou cementovou na hl do 70 mm s vyspárováním</t>
  </si>
  <si>
    <t>-358055715</t>
  </si>
  <si>
    <t>997</t>
  </si>
  <si>
    <t>Přesun sutě</t>
  </si>
  <si>
    <t>17</t>
  </si>
  <si>
    <t>997002611</t>
  </si>
  <si>
    <t>Nakládání suti a vybouraných hmot</t>
  </si>
  <si>
    <t>t</t>
  </si>
  <si>
    <t>699632708</t>
  </si>
  <si>
    <t>18</t>
  </si>
  <si>
    <t>997002511</t>
  </si>
  <si>
    <t>Vodorovné přemístění suti a vybouraných hmot bez naložení ale se složením a urovnáním do 1 km</t>
  </si>
  <si>
    <t>-997179586</t>
  </si>
  <si>
    <t>Poznámka k položce:_x000d_
Skládka Benátky n. Jizerou - 18 km</t>
  </si>
  <si>
    <t>19</t>
  </si>
  <si>
    <t>997002519</t>
  </si>
  <si>
    <t>Příplatek ZKD 1 km přemístění suti a vybouraných hmot</t>
  </si>
  <si>
    <t>-1300657532</t>
  </si>
  <si>
    <t>13,366*17 'Přepočtené koeficientem množství</t>
  </si>
  <si>
    <t>20</t>
  </si>
  <si>
    <t>997013631</t>
  </si>
  <si>
    <t>Poplatek za uložení na skládce (skládkovné) stavebního odpadu směsného kód odpadu 17 09 04</t>
  </si>
  <si>
    <t>-1910474881</t>
  </si>
  <si>
    <t>Poznámka k položce:_x000d_
Eco Systems Products s.r.o. - Recyklační středisko Kunratice, Praha 4 - 20 km</t>
  </si>
  <si>
    <t>998</t>
  </si>
  <si>
    <t>Přesun hmot</t>
  </si>
  <si>
    <t>998331011</t>
  </si>
  <si>
    <t>Přesun hmot pro nádrže</t>
  </si>
  <si>
    <t>-369623326</t>
  </si>
  <si>
    <t>VRN</t>
  </si>
  <si>
    <t>Vedlejší rozpočtové náklady</t>
  </si>
  <si>
    <t>22</t>
  </si>
  <si>
    <t>Skládky na staveništi</t>
  </si>
  <si>
    <t>1024</t>
  </si>
  <si>
    <t>-498566073</t>
  </si>
  <si>
    <t>23</t>
  </si>
  <si>
    <t>010</t>
  </si>
  <si>
    <t>Zajištění opatření vyplývající z povodňového a havarijního plánu</t>
  </si>
  <si>
    <t>-260256217</t>
  </si>
  <si>
    <t>24</t>
  </si>
  <si>
    <t>Energie pro zařízení staveniště</t>
  </si>
  <si>
    <t>1258059871</t>
  </si>
  <si>
    <t>25</t>
  </si>
  <si>
    <t>03</t>
  </si>
  <si>
    <t>Zajištění a zabezpečení staveniště, zřízení a likvidace, zařízení staveniště a přístupů</t>
  </si>
  <si>
    <t>1376256263</t>
  </si>
  <si>
    <t>26</t>
  </si>
  <si>
    <t>04</t>
  </si>
  <si>
    <t>Zajištění umístění štítku o povolení stavby na viditelném místě u vstupu na staveniště</t>
  </si>
  <si>
    <t>2023432802</t>
  </si>
  <si>
    <t>27</t>
  </si>
  <si>
    <t>042903000-1</t>
  </si>
  <si>
    <t>Fotodokumentace dotčených pozemků a staveb</t>
  </si>
  <si>
    <t>Soubor</t>
  </si>
  <si>
    <t>-208978277</t>
  </si>
  <si>
    <t>28</t>
  </si>
  <si>
    <t>05</t>
  </si>
  <si>
    <t>Uvedení dotčených pozemků a komunikací do původního (popř. v PD předepsaného) stavu</t>
  </si>
  <si>
    <t>1793468116</t>
  </si>
  <si>
    <t>02 - p.č. 4/1 - Hoření</t>
  </si>
  <si>
    <t>-720623083</t>
  </si>
  <si>
    <t>1131576103</t>
  </si>
  <si>
    <t>22*3</t>
  </si>
  <si>
    <t>-775195514</t>
  </si>
  <si>
    <t>410*0,5</t>
  </si>
  <si>
    <t>667433525</t>
  </si>
  <si>
    <t>70737121</t>
  </si>
  <si>
    <t>1664145468</t>
  </si>
  <si>
    <t>-793288551</t>
  </si>
  <si>
    <t>205/0,1</t>
  </si>
  <si>
    <t>228244522</t>
  </si>
  <si>
    <t>33462412</t>
  </si>
  <si>
    <t>-1550233836</t>
  </si>
  <si>
    <t>-686769961</t>
  </si>
  <si>
    <t>-1136928834</t>
  </si>
  <si>
    <t>(19+13,2+18,2+21+5)*1,5</t>
  </si>
  <si>
    <t>114,6*0,5 'Přepočtené koeficientem množství</t>
  </si>
  <si>
    <t>409548537</t>
  </si>
  <si>
    <t>463164223</t>
  </si>
  <si>
    <t>-614682056</t>
  </si>
  <si>
    <t>-1487312366</t>
  </si>
  <si>
    <t>229,2*0,5 'Přepočtené koeficientem množství</t>
  </si>
  <si>
    <t>-2073563062</t>
  </si>
  <si>
    <t>1376852115</t>
  </si>
  <si>
    <t>9,924*17 'Přepočtené koeficientem množství</t>
  </si>
  <si>
    <t>2133988950</t>
  </si>
  <si>
    <t>-282224554</t>
  </si>
  <si>
    <t>1913938610</t>
  </si>
  <si>
    <t>-1341250824</t>
  </si>
  <si>
    <t>1544481635</t>
  </si>
  <si>
    <t>118692324</t>
  </si>
  <si>
    <t>-274360214</t>
  </si>
  <si>
    <t>1399574945</t>
  </si>
  <si>
    <t>-1917196185</t>
  </si>
  <si>
    <t>-954534549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</si>
</sst>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2025_L04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Odbahnění MVN Konětopy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k.ú. Konětopy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6. 3. 2025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Obec Konětopy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Climate CZ s.r.o.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Libor Kouřík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117" t="s">
        <v>80</v>
      </c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p.č. 30-1 - Dolení'!J30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'01 - p.č. 30-1 - Dolení'!P123</f>
        <v>0</v>
      </c>
      <c r="AV95" s="126">
        <f>'01 - p.č. 30-1 - Dolení'!J33</f>
        <v>0</v>
      </c>
      <c r="AW95" s="126">
        <f>'01 - p.č. 30-1 - Dolení'!J34</f>
        <v>0</v>
      </c>
      <c r="AX95" s="126">
        <f>'01 - p.č. 30-1 - Dolení'!J35</f>
        <v>0</v>
      </c>
      <c r="AY95" s="126">
        <f>'01 - p.č. 30-1 - Dolení'!J36</f>
        <v>0</v>
      </c>
      <c r="AZ95" s="126">
        <f>'01 - p.č. 30-1 - Dolení'!F33</f>
        <v>0</v>
      </c>
      <c r="BA95" s="126">
        <f>'01 - p.č. 30-1 - Dolení'!F34</f>
        <v>0</v>
      </c>
      <c r="BB95" s="126">
        <f>'01 - p.č. 30-1 - Dolení'!F35</f>
        <v>0</v>
      </c>
      <c r="BC95" s="126">
        <f>'01 - p.č. 30-1 - Dolení'!F36</f>
        <v>0</v>
      </c>
      <c r="BD95" s="128">
        <f>'01 - p.č. 30-1 - Dolení'!F37</f>
        <v>0</v>
      </c>
      <c r="BE95" s="7"/>
      <c r="BT95" s="129" t="s">
        <v>84</v>
      </c>
      <c r="BV95" s="129" t="s">
        <v>78</v>
      </c>
      <c r="BW95" s="129" t="s">
        <v>85</v>
      </c>
      <c r="BX95" s="129" t="s">
        <v>5</v>
      </c>
      <c r="CL95" s="129" t="s">
        <v>1</v>
      </c>
      <c r="CM95" s="129" t="s">
        <v>86</v>
      </c>
    </row>
    <row r="96" s="7" customFormat="1" ht="16.5" customHeight="1">
      <c r="A96" s="117" t="s">
        <v>80</v>
      </c>
      <c r="B96" s="118"/>
      <c r="C96" s="119"/>
      <c r="D96" s="120" t="s">
        <v>87</v>
      </c>
      <c r="E96" s="120"/>
      <c r="F96" s="120"/>
      <c r="G96" s="120"/>
      <c r="H96" s="120"/>
      <c r="I96" s="121"/>
      <c r="J96" s="120" t="s">
        <v>88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'02 - p.č. 4-1 - Hoření'!J30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83</v>
      </c>
      <c r="AR96" s="124"/>
      <c r="AS96" s="130">
        <v>0</v>
      </c>
      <c r="AT96" s="131">
        <f>ROUND(SUM(AV96:AW96),2)</f>
        <v>0</v>
      </c>
      <c r="AU96" s="132">
        <f>'02 - p.č. 4-1 - Hoření'!P123</f>
        <v>0</v>
      </c>
      <c r="AV96" s="131">
        <f>'02 - p.č. 4-1 - Hoření'!J33</f>
        <v>0</v>
      </c>
      <c r="AW96" s="131">
        <f>'02 - p.č. 4-1 - Hoření'!J34</f>
        <v>0</v>
      </c>
      <c r="AX96" s="131">
        <f>'02 - p.č. 4-1 - Hoření'!J35</f>
        <v>0</v>
      </c>
      <c r="AY96" s="131">
        <f>'02 - p.č. 4-1 - Hoření'!J36</f>
        <v>0</v>
      </c>
      <c r="AZ96" s="131">
        <f>'02 - p.č. 4-1 - Hoření'!F33</f>
        <v>0</v>
      </c>
      <c r="BA96" s="131">
        <f>'02 - p.č. 4-1 - Hoření'!F34</f>
        <v>0</v>
      </c>
      <c r="BB96" s="131">
        <f>'02 - p.č. 4-1 - Hoření'!F35</f>
        <v>0</v>
      </c>
      <c r="BC96" s="131">
        <f>'02 - p.č. 4-1 - Hoření'!F36</f>
        <v>0</v>
      </c>
      <c r="BD96" s="133">
        <f>'02 - p.č. 4-1 - Hoření'!F37</f>
        <v>0</v>
      </c>
      <c r="BE96" s="7"/>
      <c r="BT96" s="129" t="s">
        <v>84</v>
      </c>
      <c r="BV96" s="129" t="s">
        <v>78</v>
      </c>
      <c r="BW96" s="129" t="s">
        <v>89</v>
      </c>
      <c r="BX96" s="129" t="s">
        <v>5</v>
      </c>
      <c r="CL96" s="129" t="s">
        <v>1</v>
      </c>
      <c r="CM96" s="129" t="s">
        <v>86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f1p4KjXplpYCM0hdystVI2qQILI3tHo5v1e5pL26oSrFy+MTewedsxpZcaAqRPoLY+vzmbyQHW1XPkNIXMnQNA==" hashValue="FmykIfiIjfQd/ojPFmrSj+usPM4PTyBK3PwFUP1Ui0XjFbTub87Z328bVqmXbJo0YLPhfGeEgGOaSTdkYDqXy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p.č. 30-1 - Dolení'!C2" display="/"/>
    <hyperlink ref="A96" location="'02 - p.č. 4-1 - Hoř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Odbahnění MVN Konětopy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ROUND((SUM(BE123:BE180)),  2)</f>
        <v>0</v>
      </c>
      <c r="G33" s="36"/>
      <c r="H33" s="36"/>
      <c r="I33" s="153">
        <v>0.20999999999999999</v>
      </c>
      <c r="J33" s="152">
        <f>ROUND(((SUM(BE123:BE180))*I33),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ROUND((SUM(BF123:BF180)),  2)</f>
        <v>0</v>
      </c>
      <c r="G34" s="36"/>
      <c r="H34" s="36"/>
      <c r="I34" s="153">
        <v>0.12</v>
      </c>
      <c r="J34" s="152">
        <f>ROUND(((SUM(BF123:BF180))*I34),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ROUND((SUM(BG123:BG180)),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ROUND((SUM(BH123:BH180)),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ROUND((SUM(BI123:BI180)),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72" t="str">
        <f>E7</f>
        <v>Odbahnění MVN Konětopy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01 - p.č. 30/1 - Dolení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Konětopy</v>
      </c>
      <c r="G89" s="38"/>
      <c r="H89" s="38"/>
      <c r="I89" s="30" t="s">
        <v>22</v>
      </c>
      <c r="J89" s="77" t="str">
        <f>IF(J12="","",J12)</f>
        <v>6. 3. 2025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Obec Konětopy</v>
      </c>
      <c r="G91" s="38"/>
      <c r="H91" s="38"/>
      <c r="I91" s="30" t="s">
        <v>30</v>
      </c>
      <c r="J91" s="34" t="str">
        <f>E21</f>
        <v>Climate CZ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Libor Kouřík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hidden="1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J141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J148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J162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3"/>
      <c r="C102" s="184"/>
      <c r="D102" s="185" t="s">
        <v>103</v>
      </c>
      <c r="E102" s="186"/>
      <c r="F102" s="186"/>
      <c r="G102" s="186"/>
      <c r="H102" s="186"/>
      <c r="I102" s="186"/>
      <c r="J102" s="187">
        <f>J171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7"/>
      <c r="C103" s="178"/>
      <c r="D103" s="179" t="s">
        <v>104</v>
      </c>
      <c r="E103" s="180"/>
      <c r="F103" s="180"/>
      <c r="G103" s="180"/>
      <c r="H103" s="180"/>
      <c r="I103" s="180"/>
      <c r="J103" s="181">
        <f>J173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hidden="1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hidden="1"/>
    <row r="107" hidden="1"/>
    <row r="108" hidden="1"/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Odbahnění MVN Konětopy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91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01 - p.č. 30/1 - Dolení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k.ú. Konětopy</v>
      </c>
      <c r="G117" s="38"/>
      <c r="H117" s="38"/>
      <c r="I117" s="30" t="s">
        <v>22</v>
      </c>
      <c r="J117" s="77" t="str">
        <f>IF(J12="","",J12)</f>
        <v>6. 3. 2025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>Obec Konětopy</v>
      </c>
      <c r="G119" s="38"/>
      <c r="H119" s="38"/>
      <c r="I119" s="30" t="s">
        <v>30</v>
      </c>
      <c r="J119" s="34" t="str">
        <f>E21</f>
        <v>Climate CZ s.r.o.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30" t="s">
        <v>33</v>
      </c>
      <c r="J120" s="34" t="str">
        <f>E24</f>
        <v>Ing. Libor Kouřík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106</v>
      </c>
      <c r="D122" s="192" t="s">
        <v>61</v>
      </c>
      <c r="E122" s="192" t="s">
        <v>57</v>
      </c>
      <c r="F122" s="192" t="s">
        <v>58</v>
      </c>
      <c r="G122" s="192" t="s">
        <v>107</v>
      </c>
      <c r="H122" s="192" t="s">
        <v>108</v>
      </c>
      <c r="I122" s="192" t="s">
        <v>109</v>
      </c>
      <c r="J122" s="193" t="s">
        <v>95</v>
      </c>
      <c r="K122" s="194" t="s">
        <v>110</v>
      </c>
      <c r="L122" s="195"/>
      <c r="M122" s="98" t="s">
        <v>1</v>
      </c>
      <c r="N122" s="99" t="s">
        <v>40</v>
      </c>
      <c r="O122" s="99" t="s">
        <v>111</v>
      </c>
      <c r="P122" s="99" t="s">
        <v>112</v>
      </c>
      <c r="Q122" s="99" t="s">
        <v>113</v>
      </c>
      <c r="R122" s="99" t="s">
        <v>114</v>
      </c>
      <c r="S122" s="99" t="s">
        <v>115</v>
      </c>
      <c r="T122" s="100" t="s">
        <v>116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117</v>
      </c>
      <c r="D123" s="38"/>
      <c r="E123" s="38"/>
      <c r="F123" s="38"/>
      <c r="G123" s="38"/>
      <c r="H123" s="38"/>
      <c r="I123" s="38"/>
      <c r="J123" s="196">
        <f>BK123</f>
        <v>0</v>
      </c>
      <c r="K123" s="38"/>
      <c r="L123" s="42"/>
      <c r="M123" s="101"/>
      <c r="N123" s="197"/>
      <c r="O123" s="102"/>
      <c r="P123" s="198">
        <f>P124+P173</f>
        <v>0</v>
      </c>
      <c r="Q123" s="102"/>
      <c r="R123" s="198">
        <f>R124+R173</f>
        <v>4.94543</v>
      </c>
      <c r="S123" s="102"/>
      <c r="T123" s="199">
        <f>T124+T173</f>
        <v>13.365720000000001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75</v>
      </c>
      <c r="AU123" s="15" t="s">
        <v>97</v>
      </c>
      <c r="BK123" s="200">
        <f>BK124+BK173</f>
        <v>0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118</v>
      </c>
      <c r="F124" s="204" t="s">
        <v>119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P125+P141+P148+P162+P171</f>
        <v>0</v>
      </c>
      <c r="Q124" s="209"/>
      <c r="R124" s="210">
        <f>R125+R141+R148+R162+R171</f>
        <v>4.94543</v>
      </c>
      <c r="S124" s="209"/>
      <c r="T124" s="211">
        <f>T125+T141+T148+T162+T171</f>
        <v>13.365720000000001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76</v>
      </c>
      <c r="AY124" s="212" t="s">
        <v>120</v>
      </c>
      <c r="BK124" s="214">
        <f>BK125+BK141+BK148+BK162+BK171</f>
        <v>0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84</v>
      </c>
      <c r="F125" s="215" t="s">
        <v>121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SUM(P126:P140)</f>
        <v>0</v>
      </c>
      <c r="Q125" s="209"/>
      <c r="R125" s="210">
        <f>SUM(R126:R140)</f>
        <v>0.0033600000000000001</v>
      </c>
      <c r="S125" s="209"/>
      <c r="T125" s="211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84</v>
      </c>
      <c r="AY125" s="212" t="s">
        <v>120</v>
      </c>
      <c r="BK125" s="214">
        <f>SUM(BK126:BK140)</f>
        <v>0</v>
      </c>
    </row>
    <row r="126" s="2" customFormat="1" ht="24.15" customHeight="1">
      <c r="A126" s="36"/>
      <c r="B126" s="37"/>
      <c r="C126" s="217" t="s">
        <v>84</v>
      </c>
      <c r="D126" s="217" t="s">
        <v>122</v>
      </c>
      <c r="E126" s="218" t="s">
        <v>123</v>
      </c>
      <c r="F126" s="219" t="s">
        <v>124</v>
      </c>
      <c r="G126" s="220" t="s">
        <v>125</v>
      </c>
      <c r="H126" s="221">
        <v>112</v>
      </c>
      <c r="I126" s="222"/>
      <c r="J126" s="223">
        <f>ROUND(I126*H126,2)</f>
        <v>0</v>
      </c>
      <c r="K126" s="224"/>
      <c r="L126" s="42"/>
      <c r="M126" s="225" t="s">
        <v>1</v>
      </c>
      <c r="N126" s="226" t="s">
        <v>41</v>
      </c>
      <c r="O126" s="89"/>
      <c r="P126" s="227">
        <f>O126*H126</f>
        <v>0</v>
      </c>
      <c r="Q126" s="227">
        <v>3.0000000000000001E-05</v>
      </c>
      <c r="R126" s="227">
        <f>Q126*H126</f>
        <v>0.0033600000000000001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126</v>
      </c>
      <c r="AT126" s="229" t="s">
        <v>122</v>
      </c>
      <c r="AU126" s="229" t="s">
        <v>86</v>
      </c>
      <c r="AY126" s="15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84</v>
      </c>
      <c r="BK126" s="230">
        <f>ROUND(I126*H126,2)</f>
        <v>0</v>
      </c>
      <c r="BL126" s="15" t="s">
        <v>126</v>
      </c>
      <c r="BM126" s="229" t="s">
        <v>127</v>
      </c>
    </row>
    <row r="127" s="13" customFormat="1">
      <c r="A127" s="13"/>
      <c r="B127" s="231"/>
      <c r="C127" s="232"/>
      <c r="D127" s="233" t="s">
        <v>128</v>
      </c>
      <c r="E127" s="234" t="s">
        <v>1</v>
      </c>
      <c r="F127" s="235" t="s">
        <v>129</v>
      </c>
      <c r="G127" s="232"/>
      <c r="H127" s="236">
        <v>112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128</v>
      </c>
      <c r="AU127" s="242" t="s">
        <v>86</v>
      </c>
      <c r="AV127" s="13" t="s">
        <v>86</v>
      </c>
      <c r="AW127" s="13" t="s">
        <v>32</v>
      </c>
      <c r="AX127" s="13" t="s">
        <v>84</v>
      </c>
      <c r="AY127" s="242" t="s">
        <v>120</v>
      </c>
    </row>
    <row r="128" s="2" customFormat="1" ht="33" customHeight="1">
      <c r="A128" s="36"/>
      <c r="B128" s="37"/>
      <c r="C128" s="217" t="s">
        <v>86</v>
      </c>
      <c r="D128" s="217" t="s">
        <v>122</v>
      </c>
      <c r="E128" s="218" t="s">
        <v>130</v>
      </c>
      <c r="F128" s="219" t="s">
        <v>131</v>
      </c>
      <c r="G128" s="220" t="s">
        <v>132</v>
      </c>
      <c r="H128" s="221">
        <v>91.5</v>
      </c>
      <c r="I128" s="222"/>
      <c r="J128" s="223">
        <f>ROUND(I128*H128,2)</f>
        <v>0</v>
      </c>
      <c r="K128" s="224"/>
      <c r="L128" s="42"/>
      <c r="M128" s="225" t="s">
        <v>1</v>
      </c>
      <c r="N128" s="226" t="s">
        <v>41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126</v>
      </c>
      <c r="AT128" s="229" t="s">
        <v>122</v>
      </c>
      <c r="AU128" s="229" t="s">
        <v>86</v>
      </c>
      <c r="AY128" s="15" t="s">
        <v>120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84</v>
      </c>
      <c r="BK128" s="230">
        <f>ROUND(I128*H128,2)</f>
        <v>0</v>
      </c>
      <c r="BL128" s="15" t="s">
        <v>126</v>
      </c>
      <c r="BM128" s="229" t="s">
        <v>133</v>
      </c>
    </row>
    <row r="129" s="2" customFormat="1">
      <c r="A129" s="36"/>
      <c r="B129" s="37"/>
      <c r="C129" s="38"/>
      <c r="D129" s="233" t="s">
        <v>134</v>
      </c>
      <c r="E129" s="38"/>
      <c r="F129" s="243" t="s">
        <v>135</v>
      </c>
      <c r="G129" s="38"/>
      <c r="H129" s="38"/>
      <c r="I129" s="244"/>
      <c r="J129" s="38"/>
      <c r="K129" s="38"/>
      <c r="L129" s="42"/>
      <c r="M129" s="245"/>
      <c r="N129" s="24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86</v>
      </c>
    </row>
    <row r="130" s="13" customFormat="1">
      <c r="A130" s="13"/>
      <c r="B130" s="231"/>
      <c r="C130" s="232"/>
      <c r="D130" s="233" t="s">
        <v>128</v>
      </c>
      <c r="E130" s="234" t="s">
        <v>1</v>
      </c>
      <c r="F130" s="235" t="s">
        <v>136</v>
      </c>
      <c r="G130" s="232"/>
      <c r="H130" s="236">
        <v>91.5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128</v>
      </c>
      <c r="AU130" s="242" t="s">
        <v>86</v>
      </c>
      <c r="AV130" s="13" t="s">
        <v>86</v>
      </c>
      <c r="AW130" s="13" t="s">
        <v>32</v>
      </c>
      <c r="AX130" s="13" t="s">
        <v>84</v>
      </c>
      <c r="AY130" s="242" t="s">
        <v>120</v>
      </c>
    </row>
    <row r="131" s="2" customFormat="1" ht="24.15" customHeight="1">
      <c r="A131" s="36"/>
      <c r="B131" s="37"/>
      <c r="C131" s="217" t="s">
        <v>137</v>
      </c>
      <c r="D131" s="217" t="s">
        <v>122</v>
      </c>
      <c r="E131" s="218" t="s">
        <v>138</v>
      </c>
      <c r="F131" s="219" t="s">
        <v>139</v>
      </c>
      <c r="G131" s="220" t="s">
        <v>132</v>
      </c>
      <c r="H131" s="221">
        <v>358.5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41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126</v>
      </c>
      <c r="AT131" s="229" t="s">
        <v>122</v>
      </c>
      <c r="AU131" s="229" t="s">
        <v>86</v>
      </c>
      <c r="AY131" s="15" t="s">
        <v>120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84</v>
      </c>
      <c r="BK131" s="230">
        <f>ROUND(I131*H131,2)</f>
        <v>0</v>
      </c>
      <c r="BL131" s="15" t="s">
        <v>126</v>
      </c>
      <c r="BM131" s="229" t="s">
        <v>140</v>
      </c>
    </row>
    <row r="132" s="13" customFormat="1">
      <c r="A132" s="13"/>
      <c r="B132" s="231"/>
      <c r="C132" s="232"/>
      <c r="D132" s="233" t="s">
        <v>128</v>
      </c>
      <c r="E132" s="234" t="s">
        <v>1</v>
      </c>
      <c r="F132" s="235" t="s">
        <v>141</v>
      </c>
      <c r="G132" s="232"/>
      <c r="H132" s="236">
        <v>358.5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128</v>
      </c>
      <c r="AU132" s="242" t="s">
        <v>86</v>
      </c>
      <c r="AV132" s="13" t="s">
        <v>86</v>
      </c>
      <c r="AW132" s="13" t="s">
        <v>32</v>
      </c>
      <c r="AX132" s="13" t="s">
        <v>84</v>
      </c>
      <c r="AY132" s="242" t="s">
        <v>120</v>
      </c>
    </row>
    <row r="133" s="2" customFormat="1" ht="24.15" customHeight="1">
      <c r="A133" s="36"/>
      <c r="B133" s="37"/>
      <c r="C133" s="217" t="s">
        <v>126</v>
      </c>
      <c r="D133" s="217" t="s">
        <v>122</v>
      </c>
      <c r="E133" s="218" t="s">
        <v>142</v>
      </c>
      <c r="F133" s="219" t="s">
        <v>143</v>
      </c>
      <c r="G133" s="220" t="s">
        <v>132</v>
      </c>
      <c r="H133" s="221">
        <v>358.5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126</v>
      </c>
      <c r="AT133" s="229" t="s">
        <v>122</v>
      </c>
      <c r="AU133" s="229" t="s">
        <v>86</v>
      </c>
      <c r="AY133" s="15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126</v>
      </c>
      <c r="BM133" s="229" t="s">
        <v>144</v>
      </c>
    </row>
    <row r="134" s="2" customFormat="1" ht="24.15" customHeight="1">
      <c r="A134" s="36"/>
      <c r="B134" s="37"/>
      <c r="C134" s="217" t="s">
        <v>145</v>
      </c>
      <c r="D134" s="217" t="s">
        <v>122</v>
      </c>
      <c r="E134" s="218" t="s">
        <v>146</v>
      </c>
      <c r="F134" s="219" t="s">
        <v>147</v>
      </c>
      <c r="G134" s="220" t="s">
        <v>132</v>
      </c>
      <c r="H134" s="221">
        <v>358.5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41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126</v>
      </c>
      <c r="AT134" s="229" t="s">
        <v>122</v>
      </c>
      <c r="AU134" s="229" t="s">
        <v>86</v>
      </c>
      <c r="AY134" s="15" t="s">
        <v>120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84</v>
      </c>
      <c r="BK134" s="230">
        <f>ROUND(I134*H134,2)</f>
        <v>0</v>
      </c>
      <c r="BL134" s="15" t="s">
        <v>126</v>
      </c>
      <c r="BM134" s="229" t="s">
        <v>148</v>
      </c>
    </row>
    <row r="135" s="2" customFormat="1" ht="37.8" customHeight="1">
      <c r="A135" s="36"/>
      <c r="B135" s="37"/>
      <c r="C135" s="217" t="s">
        <v>149</v>
      </c>
      <c r="D135" s="217" t="s">
        <v>122</v>
      </c>
      <c r="E135" s="218" t="s">
        <v>150</v>
      </c>
      <c r="F135" s="219" t="s">
        <v>151</v>
      </c>
      <c r="G135" s="220" t="s">
        <v>132</v>
      </c>
      <c r="H135" s="221">
        <v>358.5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126</v>
      </c>
      <c r="AT135" s="229" t="s">
        <v>122</v>
      </c>
      <c r="AU135" s="229" t="s">
        <v>86</v>
      </c>
      <c r="AY135" s="15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126</v>
      </c>
      <c r="BM135" s="229" t="s">
        <v>152</v>
      </c>
    </row>
    <row r="136" s="2" customFormat="1" ht="24.15" customHeight="1">
      <c r="A136" s="36"/>
      <c r="B136" s="37"/>
      <c r="C136" s="217" t="s">
        <v>153</v>
      </c>
      <c r="D136" s="217" t="s">
        <v>122</v>
      </c>
      <c r="E136" s="218" t="s">
        <v>154</v>
      </c>
      <c r="F136" s="219" t="s">
        <v>155</v>
      </c>
      <c r="G136" s="220" t="s">
        <v>156</v>
      </c>
      <c r="H136" s="221">
        <v>3585</v>
      </c>
      <c r="I136" s="222"/>
      <c r="J136" s="223">
        <f>ROUND(I136*H136,2)</f>
        <v>0</v>
      </c>
      <c r="K136" s="224"/>
      <c r="L136" s="42"/>
      <c r="M136" s="225" t="s">
        <v>1</v>
      </c>
      <c r="N136" s="226" t="s">
        <v>41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126</v>
      </c>
      <c r="AT136" s="229" t="s">
        <v>122</v>
      </c>
      <c r="AU136" s="229" t="s">
        <v>86</v>
      </c>
      <c r="AY136" s="15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84</v>
      </c>
      <c r="BK136" s="230">
        <f>ROUND(I136*H136,2)</f>
        <v>0</v>
      </c>
      <c r="BL136" s="15" t="s">
        <v>126</v>
      </c>
      <c r="BM136" s="229" t="s">
        <v>157</v>
      </c>
    </row>
    <row r="137" s="2" customFormat="1">
      <c r="A137" s="36"/>
      <c r="B137" s="37"/>
      <c r="C137" s="38"/>
      <c r="D137" s="233" t="s">
        <v>134</v>
      </c>
      <c r="E137" s="38"/>
      <c r="F137" s="243" t="s">
        <v>158</v>
      </c>
      <c r="G137" s="38"/>
      <c r="H137" s="38"/>
      <c r="I137" s="244"/>
      <c r="J137" s="38"/>
      <c r="K137" s="38"/>
      <c r="L137" s="42"/>
      <c r="M137" s="245"/>
      <c r="N137" s="24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86</v>
      </c>
    </row>
    <row r="138" s="13" customFormat="1">
      <c r="A138" s="13"/>
      <c r="B138" s="231"/>
      <c r="C138" s="232"/>
      <c r="D138" s="233" t="s">
        <v>128</v>
      </c>
      <c r="E138" s="234" t="s">
        <v>1</v>
      </c>
      <c r="F138" s="235" t="s">
        <v>159</v>
      </c>
      <c r="G138" s="232"/>
      <c r="H138" s="236">
        <v>3585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128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120</v>
      </c>
    </row>
    <row r="139" s="2" customFormat="1" ht="24.15" customHeight="1">
      <c r="A139" s="36"/>
      <c r="B139" s="37"/>
      <c r="C139" s="217" t="s">
        <v>160</v>
      </c>
      <c r="D139" s="217" t="s">
        <v>122</v>
      </c>
      <c r="E139" s="218" t="s">
        <v>161</v>
      </c>
      <c r="F139" s="219" t="s">
        <v>162</v>
      </c>
      <c r="G139" s="220" t="s">
        <v>163</v>
      </c>
      <c r="H139" s="221">
        <v>1</v>
      </c>
      <c r="I139" s="222"/>
      <c r="J139" s="223">
        <f>ROUND(I139*H139,2)</f>
        <v>0</v>
      </c>
      <c r="K139" s="224"/>
      <c r="L139" s="42"/>
      <c r="M139" s="225" t="s">
        <v>1</v>
      </c>
      <c r="N139" s="226" t="s">
        <v>41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126</v>
      </c>
      <c r="AT139" s="229" t="s">
        <v>122</v>
      </c>
      <c r="AU139" s="229" t="s">
        <v>86</v>
      </c>
      <c r="AY139" s="15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84</v>
      </c>
      <c r="BK139" s="230">
        <f>ROUND(I139*H139,2)</f>
        <v>0</v>
      </c>
      <c r="BL139" s="15" t="s">
        <v>126</v>
      </c>
      <c r="BM139" s="229" t="s">
        <v>164</v>
      </c>
    </row>
    <row r="140" s="2" customFormat="1">
      <c r="A140" s="36"/>
      <c r="B140" s="37"/>
      <c r="C140" s="38"/>
      <c r="D140" s="233" t="s">
        <v>134</v>
      </c>
      <c r="E140" s="38"/>
      <c r="F140" s="243" t="s">
        <v>165</v>
      </c>
      <c r="G140" s="38"/>
      <c r="H140" s="38"/>
      <c r="I140" s="244"/>
      <c r="J140" s="38"/>
      <c r="K140" s="38"/>
      <c r="L140" s="42"/>
      <c r="M140" s="245"/>
      <c r="N140" s="24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134</v>
      </c>
      <c r="AU140" s="15" t="s">
        <v>86</v>
      </c>
    </row>
    <row r="141" s="12" customFormat="1" ht="22.8" customHeight="1">
      <c r="A141" s="12"/>
      <c r="B141" s="201"/>
      <c r="C141" s="202"/>
      <c r="D141" s="203" t="s">
        <v>75</v>
      </c>
      <c r="E141" s="215" t="s">
        <v>86</v>
      </c>
      <c r="F141" s="215" t="s">
        <v>166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3.2446400000000004</v>
      </c>
      <c r="S141" s="209"/>
      <c r="T141" s="211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84</v>
      </c>
      <c r="AT141" s="213" t="s">
        <v>75</v>
      </c>
      <c r="AU141" s="213" t="s">
        <v>84</v>
      </c>
      <c r="AY141" s="212" t="s">
        <v>120</v>
      </c>
      <c r="BK141" s="214">
        <f>SUM(BK142:BK147)</f>
        <v>0</v>
      </c>
    </row>
    <row r="142" s="2" customFormat="1" ht="24.15" customHeight="1">
      <c r="A142" s="36"/>
      <c r="B142" s="37"/>
      <c r="C142" s="217" t="s">
        <v>167</v>
      </c>
      <c r="D142" s="217" t="s">
        <v>122</v>
      </c>
      <c r="E142" s="218" t="s">
        <v>168</v>
      </c>
      <c r="F142" s="219" t="s">
        <v>169</v>
      </c>
      <c r="G142" s="220" t="s">
        <v>170</v>
      </c>
      <c r="H142" s="221">
        <v>1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0.024639999999999999</v>
      </c>
      <c r="R142" s="227">
        <f>Q142*H142</f>
        <v>0.024639999999999999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126</v>
      </c>
      <c r="AT142" s="229" t="s">
        <v>122</v>
      </c>
      <c r="AU142" s="229" t="s">
        <v>86</v>
      </c>
      <c r="AY142" s="15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126</v>
      </c>
      <c r="BM142" s="229" t="s">
        <v>171</v>
      </c>
    </row>
    <row r="143" s="2" customFormat="1">
      <c r="A143" s="36"/>
      <c r="B143" s="37"/>
      <c r="C143" s="38"/>
      <c r="D143" s="233" t="s">
        <v>134</v>
      </c>
      <c r="E143" s="38"/>
      <c r="F143" s="243" t="s">
        <v>172</v>
      </c>
      <c r="G143" s="38"/>
      <c r="H143" s="38"/>
      <c r="I143" s="244"/>
      <c r="J143" s="38"/>
      <c r="K143" s="38"/>
      <c r="L143" s="42"/>
      <c r="M143" s="245"/>
      <c r="N143" s="24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86</v>
      </c>
    </row>
    <row r="144" s="2" customFormat="1" ht="16.5" customHeight="1">
      <c r="A144" s="36"/>
      <c r="B144" s="37"/>
      <c r="C144" s="247" t="s">
        <v>173</v>
      </c>
      <c r="D144" s="247" t="s">
        <v>174</v>
      </c>
      <c r="E144" s="248" t="s">
        <v>175</v>
      </c>
      <c r="F144" s="249" t="s">
        <v>176</v>
      </c>
      <c r="G144" s="250" t="s">
        <v>177</v>
      </c>
      <c r="H144" s="251">
        <v>1</v>
      </c>
      <c r="I144" s="252"/>
      <c r="J144" s="253">
        <f>ROUND(I144*H144,2)</f>
        <v>0</v>
      </c>
      <c r="K144" s="254"/>
      <c r="L144" s="255"/>
      <c r="M144" s="256" t="s">
        <v>1</v>
      </c>
      <c r="N144" s="257" t="s">
        <v>41</v>
      </c>
      <c r="O144" s="89"/>
      <c r="P144" s="227">
        <f>O144*H144</f>
        <v>0</v>
      </c>
      <c r="Q144" s="227">
        <v>0.79000000000000004</v>
      </c>
      <c r="R144" s="227">
        <f>Q144*H144</f>
        <v>0.79000000000000004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160</v>
      </c>
      <c r="AT144" s="229" t="s">
        <v>174</v>
      </c>
      <c r="AU144" s="229" t="s">
        <v>86</v>
      </c>
      <c r="AY144" s="15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126</v>
      </c>
      <c r="BM144" s="229" t="s">
        <v>178</v>
      </c>
    </row>
    <row r="145" s="2" customFormat="1" ht="24.15" customHeight="1">
      <c r="A145" s="36"/>
      <c r="B145" s="37"/>
      <c r="C145" s="217" t="s">
        <v>179</v>
      </c>
      <c r="D145" s="217" t="s">
        <v>122</v>
      </c>
      <c r="E145" s="218" t="s">
        <v>180</v>
      </c>
      <c r="F145" s="219" t="s">
        <v>181</v>
      </c>
      <c r="G145" s="220" t="s">
        <v>132</v>
      </c>
      <c r="H145" s="221">
        <v>1.125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2.1600000000000001</v>
      </c>
      <c r="R145" s="227">
        <f>Q145*H145</f>
        <v>2.4300000000000002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126</v>
      </c>
      <c r="AT145" s="229" t="s">
        <v>122</v>
      </c>
      <c r="AU145" s="229" t="s">
        <v>86</v>
      </c>
      <c r="AY145" s="15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84</v>
      </c>
      <c r="BK145" s="230">
        <f>ROUND(I145*H145,2)</f>
        <v>0</v>
      </c>
      <c r="BL145" s="15" t="s">
        <v>126</v>
      </c>
      <c r="BM145" s="229" t="s">
        <v>182</v>
      </c>
    </row>
    <row r="146" s="2" customFormat="1">
      <c r="A146" s="36"/>
      <c r="B146" s="37"/>
      <c r="C146" s="38"/>
      <c r="D146" s="233" t="s">
        <v>134</v>
      </c>
      <c r="E146" s="38"/>
      <c r="F146" s="243" t="s">
        <v>183</v>
      </c>
      <c r="G146" s="38"/>
      <c r="H146" s="38"/>
      <c r="I146" s="244"/>
      <c r="J146" s="38"/>
      <c r="K146" s="38"/>
      <c r="L146" s="42"/>
      <c r="M146" s="245"/>
      <c r="N146" s="24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134</v>
      </c>
      <c r="AU146" s="15" t="s">
        <v>86</v>
      </c>
    </row>
    <row r="147" s="13" customFormat="1">
      <c r="A147" s="13"/>
      <c r="B147" s="231"/>
      <c r="C147" s="232"/>
      <c r="D147" s="233" t="s">
        <v>128</v>
      </c>
      <c r="E147" s="234" t="s">
        <v>1</v>
      </c>
      <c r="F147" s="235" t="s">
        <v>184</v>
      </c>
      <c r="G147" s="232"/>
      <c r="H147" s="236">
        <v>1.125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128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120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149</v>
      </c>
      <c r="F148" s="215" t="s">
        <v>185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SUM(P149:P161)</f>
        <v>0</v>
      </c>
      <c r="Q148" s="209"/>
      <c r="R148" s="210">
        <f>SUM(R149:R161)</f>
        <v>1.6974300000000002</v>
      </c>
      <c r="S148" s="209"/>
      <c r="T148" s="211">
        <f>SUM(T149:T161)</f>
        <v>13.365720000000001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120</v>
      </c>
      <c r="BK148" s="214">
        <f>SUM(BK149:BK161)</f>
        <v>0</v>
      </c>
    </row>
    <row r="149" s="2" customFormat="1" ht="24.15" customHeight="1">
      <c r="A149" s="36"/>
      <c r="B149" s="37"/>
      <c r="C149" s="217" t="s">
        <v>8</v>
      </c>
      <c r="D149" s="217" t="s">
        <v>122</v>
      </c>
      <c r="E149" s="218" t="s">
        <v>186</v>
      </c>
      <c r="F149" s="219" t="s">
        <v>187</v>
      </c>
      <c r="G149" s="220" t="s">
        <v>156</v>
      </c>
      <c r="H149" s="221">
        <v>164.40000000000001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126</v>
      </c>
      <c r="AT149" s="229" t="s">
        <v>122</v>
      </c>
      <c r="AU149" s="229" t="s">
        <v>86</v>
      </c>
      <c r="AY149" s="15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126</v>
      </c>
      <c r="BM149" s="229" t="s">
        <v>188</v>
      </c>
    </row>
    <row r="150" s="13" customFormat="1">
      <c r="A150" s="13"/>
      <c r="B150" s="231"/>
      <c r="C150" s="232"/>
      <c r="D150" s="233" t="s">
        <v>128</v>
      </c>
      <c r="E150" s="234" t="s">
        <v>1</v>
      </c>
      <c r="F150" s="235" t="s">
        <v>189</v>
      </c>
      <c r="G150" s="232"/>
      <c r="H150" s="236">
        <v>164.40000000000001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120</v>
      </c>
    </row>
    <row r="151" s="2" customFormat="1" ht="24.15" customHeight="1">
      <c r="A151" s="36"/>
      <c r="B151" s="37"/>
      <c r="C151" s="217" t="s">
        <v>190</v>
      </c>
      <c r="D151" s="217" t="s">
        <v>122</v>
      </c>
      <c r="E151" s="218" t="s">
        <v>191</v>
      </c>
      <c r="F151" s="219" t="s">
        <v>192</v>
      </c>
      <c r="G151" s="220" t="s">
        <v>156</v>
      </c>
      <c r="H151" s="221">
        <v>164.40000000000001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0.065000000000000002</v>
      </c>
      <c r="T151" s="228">
        <f>S151*H151</f>
        <v>10.686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126</v>
      </c>
      <c r="AT151" s="229" t="s">
        <v>122</v>
      </c>
      <c r="AU151" s="229" t="s">
        <v>86</v>
      </c>
      <c r="AY151" s="15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126</v>
      </c>
      <c r="BM151" s="229" t="s">
        <v>193</v>
      </c>
    </row>
    <row r="152" s="2" customFormat="1" ht="21.75" customHeight="1">
      <c r="A152" s="36"/>
      <c r="B152" s="37"/>
      <c r="C152" s="217" t="s">
        <v>194</v>
      </c>
      <c r="D152" s="217" t="s">
        <v>122</v>
      </c>
      <c r="E152" s="218" t="s">
        <v>195</v>
      </c>
      <c r="F152" s="219" t="s">
        <v>196</v>
      </c>
      <c r="G152" s="220" t="s">
        <v>156</v>
      </c>
      <c r="H152" s="221">
        <v>82.200000000000003</v>
      </c>
      <c r="I152" s="222"/>
      <c r="J152" s="223">
        <f>ROUND(I152*H152,2)</f>
        <v>0</v>
      </c>
      <c r="K152" s="224"/>
      <c r="L152" s="42"/>
      <c r="M152" s="225" t="s">
        <v>1</v>
      </c>
      <c r="N152" s="226" t="s">
        <v>41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0.021999999999999999</v>
      </c>
      <c r="T152" s="228">
        <f>S152*H152</f>
        <v>1.8084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9" t="s">
        <v>126</v>
      </c>
      <c r="AT152" s="229" t="s">
        <v>122</v>
      </c>
      <c r="AU152" s="229" t="s">
        <v>86</v>
      </c>
      <c r="AY152" s="15" t="s">
        <v>120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84</v>
      </c>
      <c r="BK152" s="230">
        <f>ROUND(I152*H152,2)</f>
        <v>0</v>
      </c>
      <c r="BL152" s="15" t="s">
        <v>126</v>
      </c>
      <c r="BM152" s="229" t="s">
        <v>197</v>
      </c>
    </row>
    <row r="153" s="2" customFormat="1">
      <c r="A153" s="36"/>
      <c r="B153" s="37"/>
      <c r="C153" s="38"/>
      <c r="D153" s="233" t="s">
        <v>134</v>
      </c>
      <c r="E153" s="38"/>
      <c r="F153" s="243" t="s">
        <v>198</v>
      </c>
      <c r="G153" s="38"/>
      <c r="H153" s="38"/>
      <c r="I153" s="244"/>
      <c r="J153" s="38"/>
      <c r="K153" s="38"/>
      <c r="L153" s="42"/>
      <c r="M153" s="245"/>
      <c r="N153" s="24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134</v>
      </c>
      <c r="AU153" s="15" t="s">
        <v>86</v>
      </c>
    </row>
    <row r="154" s="13" customFormat="1">
      <c r="A154" s="13"/>
      <c r="B154" s="231"/>
      <c r="C154" s="232"/>
      <c r="D154" s="233" t="s">
        <v>128</v>
      </c>
      <c r="E154" s="234" t="s">
        <v>1</v>
      </c>
      <c r="F154" s="235" t="s">
        <v>189</v>
      </c>
      <c r="G154" s="232"/>
      <c r="H154" s="236">
        <v>164.40000000000001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128</v>
      </c>
      <c r="AU154" s="242" t="s">
        <v>86</v>
      </c>
      <c r="AV154" s="13" t="s">
        <v>86</v>
      </c>
      <c r="AW154" s="13" t="s">
        <v>32</v>
      </c>
      <c r="AX154" s="13" t="s">
        <v>84</v>
      </c>
      <c r="AY154" s="242" t="s">
        <v>120</v>
      </c>
    </row>
    <row r="155" s="13" customFormat="1">
      <c r="A155" s="13"/>
      <c r="B155" s="231"/>
      <c r="C155" s="232"/>
      <c r="D155" s="233" t="s">
        <v>128</v>
      </c>
      <c r="E155" s="232"/>
      <c r="F155" s="235" t="s">
        <v>199</v>
      </c>
      <c r="G155" s="232"/>
      <c r="H155" s="236">
        <v>82.200000000000003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128</v>
      </c>
      <c r="AU155" s="242" t="s">
        <v>86</v>
      </c>
      <c r="AV155" s="13" t="s">
        <v>86</v>
      </c>
      <c r="AW155" s="13" t="s">
        <v>4</v>
      </c>
      <c r="AX155" s="13" t="s">
        <v>84</v>
      </c>
      <c r="AY155" s="242" t="s">
        <v>120</v>
      </c>
    </row>
    <row r="156" s="2" customFormat="1" ht="24.15" customHeight="1">
      <c r="A156" s="36"/>
      <c r="B156" s="37"/>
      <c r="C156" s="217" t="s">
        <v>200</v>
      </c>
      <c r="D156" s="217" t="s">
        <v>122</v>
      </c>
      <c r="E156" s="218" t="s">
        <v>201</v>
      </c>
      <c r="F156" s="219" t="s">
        <v>202</v>
      </c>
      <c r="G156" s="220" t="s">
        <v>156</v>
      </c>
      <c r="H156" s="221">
        <v>82.200000000000003</v>
      </c>
      <c r="I156" s="222"/>
      <c r="J156" s="223">
        <f>ROUND(I156*H156,2)</f>
        <v>0</v>
      </c>
      <c r="K156" s="224"/>
      <c r="L156" s="42"/>
      <c r="M156" s="225" t="s">
        <v>1</v>
      </c>
      <c r="N156" s="226" t="s">
        <v>41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0.0106</v>
      </c>
      <c r="T156" s="228">
        <f>S156*H156</f>
        <v>0.87131999999999998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126</v>
      </c>
      <c r="AT156" s="229" t="s">
        <v>122</v>
      </c>
      <c r="AU156" s="229" t="s">
        <v>86</v>
      </c>
      <c r="AY156" s="15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84</v>
      </c>
      <c r="BK156" s="230">
        <f>ROUND(I156*H156,2)</f>
        <v>0</v>
      </c>
      <c r="BL156" s="15" t="s">
        <v>126</v>
      </c>
      <c r="BM156" s="229" t="s">
        <v>203</v>
      </c>
    </row>
    <row r="157" s="2" customFormat="1">
      <c r="A157" s="36"/>
      <c r="B157" s="37"/>
      <c r="C157" s="38"/>
      <c r="D157" s="233" t="s">
        <v>134</v>
      </c>
      <c r="E157" s="38"/>
      <c r="F157" s="243" t="s">
        <v>198</v>
      </c>
      <c r="G157" s="38"/>
      <c r="H157" s="38"/>
      <c r="I157" s="244"/>
      <c r="J157" s="38"/>
      <c r="K157" s="38"/>
      <c r="L157" s="42"/>
      <c r="M157" s="245"/>
      <c r="N157" s="24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134</v>
      </c>
      <c r="AU157" s="15" t="s">
        <v>86</v>
      </c>
    </row>
    <row r="158" s="13" customFormat="1">
      <c r="A158" s="13"/>
      <c r="B158" s="231"/>
      <c r="C158" s="232"/>
      <c r="D158" s="233" t="s">
        <v>128</v>
      </c>
      <c r="E158" s="232"/>
      <c r="F158" s="235" t="s">
        <v>199</v>
      </c>
      <c r="G158" s="232"/>
      <c r="H158" s="236">
        <v>82.200000000000003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128</v>
      </c>
      <c r="AU158" s="242" t="s">
        <v>86</v>
      </c>
      <c r="AV158" s="13" t="s">
        <v>86</v>
      </c>
      <c r="AW158" s="13" t="s">
        <v>4</v>
      </c>
      <c r="AX158" s="13" t="s">
        <v>84</v>
      </c>
      <c r="AY158" s="242" t="s">
        <v>120</v>
      </c>
    </row>
    <row r="159" s="2" customFormat="1" ht="33" customHeight="1">
      <c r="A159" s="36"/>
      <c r="B159" s="37"/>
      <c r="C159" s="217" t="s">
        <v>204</v>
      </c>
      <c r="D159" s="217" t="s">
        <v>122</v>
      </c>
      <c r="E159" s="218" t="s">
        <v>205</v>
      </c>
      <c r="F159" s="219" t="s">
        <v>206</v>
      </c>
      <c r="G159" s="220" t="s">
        <v>156</v>
      </c>
      <c r="H159" s="221">
        <v>82.200000000000003</v>
      </c>
      <c r="I159" s="222"/>
      <c r="J159" s="223">
        <f>ROUND(I159*H159,2)</f>
        <v>0</v>
      </c>
      <c r="K159" s="224"/>
      <c r="L159" s="42"/>
      <c r="M159" s="225" t="s">
        <v>1</v>
      </c>
      <c r="N159" s="226" t="s">
        <v>41</v>
      </c>
      <c r="O159" s="89"/>
      <c r="P159" s="227">
        <f>O159*H159</f>
        <v>0</v>
      </c>
      <c r="Q159" s="227">
        <v>0.020650000000000002</v>
      </c>
      <c r="R159" s="227">
        <f>Q159*H159</f>
        <v>1.6974300000000002</v>
      </c>
      <c r="S159" s="227">
        <v>0</v>
      </c>
      <c r="T159" s="22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9" t="s">
        <v>126</v>
      </c>
      <c r="AT159" s="229" t="s">
        <v>122</v>
      </c>
      <c r="AU159" s="229" t="s">
        <v>86</v>
      </c>
      <c r="AY159" s="15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5" t="s">
        <v>84</v>
      </c>
      <c r="BK159" s="230">
        <f>ROUND(I159*H159,2)</f>
        <v>0</v>
      </c>
      <c r="BL159" s="15" t="s">
        <v>126</v>
      </c>
      <c r="BM159" s="229" t="s">
        <v>207</v>
      </c>
    </row>
    <row r="160" s="2" customFormat="1">
      <c r="A160" s="36"/>
      <c r="B160" s="37"/>
      <c r="C160" s="38"/>
      <c r="D160" s="233" t="s">
        <v>134</v>
      </c>
      <c r="E160" s="38"/>
      <c r="F160" s="243" t="s">
        <v>198</v>
      </c>
      <c r="G160" s="38"/>
      <c r="H160" s="38"/>
      <c r="I160" s="244"/>
      <c r="J160" s="38"/>
      <c r="K160" s="38"/>
      <c r="L160" s="42"/>
      <c r="M160" s="245"/>
      <c r="N160" s="24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134</v>
      </c>
      <c r="AU160" s="15" t="s">
        <v>86</v>
      </c>
    </row>
    <row r="161" s="13" customFormat="1">
      <c r="A161" s="13"/>
      <c r="B161" s="231"/>
      <c r="C161" s="232"/>
      <c r="D161" s="233" t="s">
        <v>128</v>
      </c>
      <c r="E161" s="232"/>
      <c r="F161" s="235" t="s">
        <v>199</v>
      </c>
      <c r="G161" s="232"/>
      <c r="H161" s="236">
        <v>82.200000000000003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128</v>
      </c>
      <c r="AU161" s="242" t="s">
        <v>86</v>
      </c>
      <c r="AV161" s="13" t="s">
        <v>86</v>
      </c>
      <c r="AW161" s="13" t="s">
        <v>4</v>
      </c>
      <c r="AX161" s="13" t="s">
        <v>84</v>
      </c>
      <c r="AY161" s="242" t="s">
        <v>120</v>
      </c>
    </row>
    <row r="162" s="12" customFormat="1" ht="22.8" customHeight="1">
      <c r="A162" s="12"/>
      <c r="B162" s="201"/>
      <c r="C162" s="202"/>
      <c r="D162" s="203" t="s">
        <v>75</v>
      </c>
      <c r="E162" s="215" t="s">
        <v>208</v>
      </c>
      <c r="F162" s="215" t="s">
        <v>209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SUM(P163:P170)</f>
        <v>0</v>
      </c>
      <c r="Q162" s="209"/>
      <c r="R162" s="210">
        <f>SUM(R163:R170)</f>
        <v>0</v>
      </c>
      <c r="S162" s="209"/>
      <c r="T162" s="21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84</v>
      </c>
      <c r="AT162" s="213" t="s">
        <v>75</v>
      </c>
      <c r="AU162" s="213" t="s">
        <v>84</v>
      </c>
      <c r="AY162" s="212" t="s">
        <v>120</v>
      </c>
      <c r="BK162" s="214">
        <f>SUM(BK163:BK170)</f>
        <v>0</v>
      </c>
    </row>
    <row r="163" s="2" customFormat="1" ht="16.5" customHeight="1">
      <c r="A163" s="36"/>
      <c r="B163" s="37"/>
      <c r="C163" s="217" t="s">
        <v>210</v>
      </c>
      <c r="D163" s="217" t="s">
        <v>122</v>
      </c>
      <c r="E163" s="218" t="s">
        <v>211</v>
      </c>
      <c r="F163" s="219" t="s">
        <v>212</v>
      </c>
      <c r="G163" s="220" t="s">
        <v>213</v>
      </c>
      <c r="H163" s="221">
        <v>13.366</v>
      </c>
      <c r="I163" s="222"/>
      <c r="J163" s="223">
        <f>ROUND(I163*H163,2)</f>
        <v>0</v>
      </c>
      <c r="K163" s="224"/>
      <c r="L163" s="42"/>
      <c r="M163" s="225" t="s">
        <v>1</v>
      </c>
      <c r="N163" s="226" t="s">
        <v>41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9" t="s">
        <v>126</v>
      </c>
      <c r="AT163" s="229" t="s">
        <v>122</v>
      </c>
      <c r="AU163" s="229" t="s">
        <v>86</v>
      </c>
      <c r="AY163" s="15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84</v>
      </c>
      <c r="BK163" s="230">
        <f>ROUND(I163*H163,2)</f>
        <v>0</v>
      </c>
      <c r="BL163" s="15" t="s">
        <v>126</v>
      </c>
      <c r="BM163" s="229" t="s">
        <v>214</v>
      </c>
    </row>
    <row r="164" s="2" customFormat="1" ht="33" customHeight="1">
      <c r="A164" s="36"/>
      <c r="B164" s="37"/>
      <c r="C164" s="217" t="s">
        <v>215</v>
      </c>
      <c r="D164" s="217" t="s">
        <v>122</v>
      </c>
      <c r="E164" s="218" t="s">
        <v>216</v>
      </c>
      <c r="F164" s="219" t="s">
        <v>217</v>
      </c>
      <c r="G164" s="220" t="s">
        <v>213</v>
      </c>
      <c r="H164" s="221">
        <v>13.366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126</v>
      </c>
      <c r="AT164" s="229" t="s">
        <v>122</v>
      </c>
      <c r="AU164" s="229" t="s">
        <v>86</v>
      </c>
      <c r="AY164" s="15" t="s">
        <v>120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126</v>
      </c>
      <c r="BM164" s="229" t="s">
        <v>218</v>
      </c>
    </row>
    <row r="165" s="2" customFormat="1">
      <c r="A165" s="36"/>
      <c r="B165" s="37"/>
      <c r="C165" s="38"/>
      <c r="D165" s="233" t="s">
        <v>134</v>
      </c>
      <c r="E165" s="38"/>
      <c r="F165" s="243" t="s">
        <v>219</v>
      </c>
      <c r="G165" s="38"/>
      <c r="H165" s="38"/>
      <c r="I165" s="244"/>
      <c r="J165" s="38"/>
      <c r="K165" s="38"/>
      <c r="L165" s="42"/>
      <c r="M165" s="245"/>
      <c r="N165" s="24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134</v>
      </c>
      <c r="AU165" s="15" t="s">
        <v>86</v>
      </c>
    </row>
    <row r="166" s="2" customFormat="1" ht="21.75" customHeight="1">
      <c r="A166" s="36"/>
      <c r="B166" s="37"/>
      <c r="C166" s="217" t="s">
        <v>220</v>
      </c>
      <c r="D166" s="217" t="s">
        <v>122</v>
      </c>
      <c r="E166" s="218" t="s">
        <v>221</v>
      </c>
      <c r="F166" s="219" t="s">
        <v>222</v>
      </c>
      <c r="G166" s="220" t="s">
        <v>213</v>
      </c>
      <c r="H166" s="221">
        <v>227.22200000000001</v>
      </c>
      <c r="I166" s="222"/>
      <c r="J166" s="223">
        <f>ROUND(I166*H166,2)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126</v>
      </c>
      <c r="AT166" s="229" t="s">
        <v>122</v>
      </c>
      <c r="AU166" s="229" t="s">
        <v>86</v>
      </c>
      <c r="AY166" s="15" t="s">
        <v>120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126</v>
      </c>
      <c r="BM166" s="229" t="s">
        <v>223</v>
      </c>
    </row>
    <row r="167" s="2" customFormat="1">
      <c r="A167" s="36"/>
      <c r="B167" s="37"/>
      <c r="C167" s="38"/>
      <c r="D167" s="233" t="s">
        <v>134</v>
      </c>
      <c r="E167" s="38"/>
      <c r="F167" s="243" t="s">
        <v>219</v>
      </c>
      <c r="G167" s="38"/>
      <c r="H167" s="38"/>
      <c r="I167" s="244"/>
      <c r="J167" s="38"/>
      <c r="K167" s="38"/>
      <c r="L167" s="42"/>
      <c r="M167" s="245"/>
      <c r="N167" s="246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134</v>
      </c>
      <c r="AU167" s="15" t="s">
        <v>86</v>
      </c>
    </row>
    <row r="168" s="13" customFormat="1">
      <c r="A168" s="13"/>
      <c r="B168" s="231"/>
      <c r="C168" s="232"/>
      <c r="D168" s="233" t="s">
        <v>128</v>
      </c>
      <c r="E168" s="232"/>
      <c r="F168" s="235" t="s">
        <v>224</v>
      </c>
      <c r="G168" s="232"/>
      <c r="H168" s="236">
        <v>227.22200000000001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128</v>
      </c>
      <c r="AU168" s="242" t="s">
        <v>86</v>
      </c>
      <c r="AV168" s="13" t="s">
        <v>86</v>
      </c>
      <c r="AW168" s="13" t="s">
        <v>4</v>
      </c>
      <c r="AX168" s="13" t="s">
        <v>84</v>
      </c>
      <c r="AY168" s="242" t="s">
        <v>120</v>
      </c>
    </row>
    <row r="169" s="2" customFormat="1" ht="33" customHeight="1">
      <c r="A169" s="36"/>
      <c r="B169" s="37"/>
      <c r="C169" s="217" t="s">
        <v>225</v>
      </c>
      <c r="D169" s="217" t="s">
        <v>122</v>
      </c>
      <c r="E169" s="218" t="s">
        <v>226</v>
      </c>
      <c r="F169" s="219" t="s">
        <v>227</v>
      </c>
      <c r="G169" s="220" t="s">
        <v>213</v>
      </c>
      <c r="H169" s="221">
        <v>13.366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126</v>
      </c>
      <c r="AT169" s="229" t="s">
        <v>122</v>
      </c>
      <c r="AU169" s="229" t="s">
        <v>86</v>
      </c>
      <c r="AY169" s="15" t="s">
        <v>120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126</v>
      </c>
      <c r="BM169" s="229" t="s">
        <v>228</v>
      </c>
    </row>
    <row r="170" s="2" customFormat="1">
      <c r="A170" s="36"/>
      <c r="B170" s="37"/>
      <c r="C170" s="38"/>
      <c r="D170" s="233" t="s">
        <v>134</v>
      </c>
      <c r="E170" s="38"/>
      <c r="F170" s="243" t="s">
        <v>229</v>
      </c>
      <c r="G170" s="38"/>
      <c r="H170" s="38"/>
      <c r="I170" s="244"/>
      <c r="J170" s="38"/>
      <c r="K170" s="38"/>
      <c r="L170" s="42"/>
      <c r="M170" s="245"/>
      <c r="N170" s="24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134</v>
      </c>
      <c r="AU170" s="15" t="s">
        <v>86</v>
      </c>
    </row>
    <row r="171" s="12" customFormat="1" ht="22.8" customHeight="1">
      <c r="A171" s="12"/>
      <c r="B171" s="201"/>
      <c r="C171" s="202"/>
      <c r="D171" s="203" t="s">
        <v>75</v>
      </c>
      <c r="E171" s="215" t="s">
        <v>230</v>
      </c>
      <c r="F171" s="215" t="s">
        <v>231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P172</f>
        <v>0</v>
      </c>
      <c r="Q171" s="209"/>
      <c r="R171" s="210">
        <f>R172</f>
        <v>0</v>
      </c>
      <c r="S171" s="209"/>
      <c r="T171" s="21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84</v>
      </c>
      <c r="AT171" s="213" t="s">
        <v>75</v>
      </c>
      <c r="AU171" s="213" t="s">
        <v>84</v>
      </c>
      <c r="AY171" s="212" t="s">
        <v>120</v>
      </c>
      <c r="BK171" s="214">
        <f>BK172</f>
        <v>0</v>
      </c>
    </row>
    <row r="172" s="2" customFormat="1" ht="16.5" customHeight="1">
      <c r="A172" s="36"/>
      <c r="B172" s="37"/>
      <c r="C172" s="217" t="s">
        <v>7</v>
      </c>
      <c r="D172" s="217" t="s">
        <v>122</v>
      </c>
      <c r="E172" s="218" t="s">
        <v>232</v>
      </c>
      <c r="F172" s="219" t="s">
        <v>233</v>
      </c>
      <c r="G172" s="220" t="s">
        <v>213</v>
      </c>
      <c r="H172" s="221">
        <v>4.9450000000000003</v>
      </c>
      <c r="I172" s="222"/>
      <c r="J172" s="223">
        <f>ROUND(I172*H172,2)</f>
        <v>0</v>
      </c>
      <c r="K172" s="224"/>
      <c r="L172" s="42"/>
      <c r="M172" s="225" t="s">
        <v>1</v>
      </c>
      <c r="N172" s="226" t="s">
        <v>41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9" t="s">
        <v>126</v>
      </c>
      <c r="AT172" s="229" t="s">
        <v>122</v>
      </c>
      <c r="AU172" s="229" t="s">
        <v>86</v>
      </c>
      <c r="AY172" s="15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5" t="s">
        <v>84</v>
      </c>
      <c r="BK172" s="230">
        <f>ROUND(I172*H172,2)</f>
        <v>0</v>
      </c>
      <c r="BL172" s="15" t="s">
        <v>126</v>
      </c>
      <c r="BM172" s="229" t="s">
        <v>234</v>
      </c>
    </row>
    <row r="173" s="12" customFormat="1" ht="25.92" customHeight="1">
      <c r="A173" s="12"/>
      <c r="B173" s="201"/>
      <c r="C173" s="202"/>
      <c r="D173" s="203" t="s">
        <v>75</v>
      </c>
      <c r="E173" s="204" t="s">
        <v>235</v>
      </c>
      <c r="F173" s="204" t="s">
        <v>236</v>
      </c>
      <c r="G173" s="202"/>
      <c r="H173" s="202"/>
      <c r="I173" s="205"/>
      <c r="J173" s="206">
        <f>BK173</f>
        <v>0</v>
      </c>
      <c r="K173" s="202"/>
      <c r="L173" s="207"/>
      <c r="M173" s="208"/>
      <c r="N173" s="209"/>
      <c r="O173" s="209"/>
      <c r="P173" s="210">
        <f>SUM(P174:P180)</f>
        <v>0</v>
      </c>
      <c r="Q173" s="209"/>
      <c r="R173" s="210">
        <f>SUM(R174:R180)</f>
        <v>0</v>
      </c>
      <c r="S173" s="209"/>
      <c r="T173" s="211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145</v>
      </c>
      <c r="AT173" s="213" t="s">
        <v>75</v>
      </c>
      <c r="AU173" s="213" t="s">
        <v>76</v>
      </c>
      <c r="AY173" s="212" t="s">
        <v>120</v>
      </c>
      <c r="BK173" s="214">
        <f>SUM(BK174:BK180)</f>
        <v>0</v>
      </c>
    </row>
    <row r="174" s="2" customFormat="1" ht="16.5" customHeight="1">
      <c r="A174" s="36"/>
      <c r="B174" s="37"/>
      <c r="C174" s="217" t="s">
        <v>237</v>
      </c>
      <c r="D174" s="217" t="s">
        <v>122</v>
      </c>
      <c r="E174" s="218" t="s">
        <v>81</v>
      </c>
      <c r="F174" s="219" t="s">
        <v>238</v>
      </c>
      <c r="G174" s="220" t="s">
        <v>163</v>
      </c>
      <c r="H174" s="221">
        <v>1</v>
      </c>
      <c r="I174" s="222"/>
      <c r="J174" s="223">
        <f>ROUND(I174*H174,2)</f>
        <v>0</v>
      </c>
      <c r="K174" s="224"/>
      <c r="L174" s="42"/>
      <c r="M174" s="225" t="s">
        <v>1</v>
      </c>
      <c r="N174" s="226" t="s">
        <v>41</v>
      </c>
      <c r="O174" s="89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9" t="s">
        <v>239</v>
      </c>
      <c r="AT174" s="229" t="s">
        <v>122</v>
      </c>
      <c r="AU174" s="229" t="s">
        <v>84</v>
      </c>
      <c r="AY174" s="15" t="s">
        <v>120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5" t="s">
        <v>84</v>
      </c>
      <c r="BK174" s="230">
        <f>ROUND(I174*H174,2)</f>
        <v>0</v>
      </c>
      <c r="BL174" s="15" t="s">
        <v>239</v>
      </c>
      <c r="BM174" s="229" t="s">
        <v>240</v>
      </c>
    </row>
    <row r="175" s="2" customFormat="1" ht="24.15" customHeight="1">
      <c r="A175" s="36"/>
      <c r="B175" s="37"/>
      <c r="C175" s="217" t="s">
        <v>241</v>
      </c>
      <c r="D175" s="217" t="s">
        <v>122</v>
      </c>
      <c r="E175" s="218" t="s">
        <v>242</v>
      </c>
      <c r="F175" s="219" t="s">
        <v>243</v>
      </c>
      <c r="G175" s="220" t="s">
        <v>163</v>
      </c>
      <c r="H175" s="221">
        <v>1</v>
      </c>
      <c r="I175" s="222"/>
      <c r="J175" s="223">
        <f>ROUND(I175*H175,2)</f>
        <v>0</v>
      </c>
      <c r="K175" s="224"/>
      <c r="L175" s="42"/>
      <c r="M175" s="225" t="s">
        <v>1</v>
      </c>
      <c r="N175" s="226" t="s">
        <v>41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9" t="s">
        <v>126</v>
      </c>
      <c r="AT175" s="229" t="s">
        <v>122</v>
      </c>
      <c r="AU175" s="229" t="s">
        <v>84</v>
      </c>
      <c r="AY175" s="15" t="s">
        <v>120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84</v>
      </c>
      <c r="BK175" s="230">
        <f>ROUND(I175*H175,2)</f>
        <v>0</v>
      </c>
      <c r="BL175" s="15" t="s">
        <v>126</v>
      </c>
      <c r="BM175" s="229" t="s">
        <v>244</v>
      </c>
    </row>
    <row r="176" s="2" customFormat="1" ht="16.5" customHeight="1">
      <c r="A176" s="36"/>
      <c r="B176" s="37"/>
      <c r="C176" s="217" t="s">
        <v>245</v>
      </c>
      <c r="D176" s="217" t="s">
        <v>122</v>
      </c>
      <c r="E176" s="218" t="s">
        <v>87</v>
      </c>
      <c r="F176" s="219" t="s">
        <v>246</v>
      </c>
      <c r="G176" s="220" t="s">
        <v>163</v>
      </c>
      <c r="H176" s="221">
        <v>1</v>
      </c>
      <c r="I176" s="222"/>
      <c r="J176" s="223">
        <f>ROUND(I176*H176,2)</f>
        <v>0</v>
      </c>
      <c r="K176" s="224"/>
      <c r="L176" s="42"/>
      <c r="M176" s="225" t="s">
        <v>1</v>
      </c>
      <c r="N176" s="226" t="s">
        <v>41</v>
      </c>
      <c r="O176" s="89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9" t="s">
        <v>239</v>
      </c>
      <c r="AT176" s="229" t="s">
        <v>122</v>
      </c>
      <c r="AU176" s="229" t="s">
        <v>84</v>
      </c>
      <c r="AY176" s="15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84</v>
      </c>
      <c r="BK176" s="230">
        <f>ROUND(I176*H176,2)</f>
        <v>0</v>
      </c>
      <c r="BL176" s="15" t="s">
        <v>239</v>
      </c>
      <c r="BM176" s="229" t="s">
        <v>247</v>
      </c>
    </row>
    <row r="177" s="2" customFormat="1" ht="24.15" customHeight="1">
      <c r="A177" s="36"/>
      <c r="B177" s="37"/>
      <c r="C177" s="217" t="s">
        <v>248</v>
      </c>
      <c r="D177" s="217" t="s">
        <v>122</v>
      </c>
      <c r="E177" s="218" t="s">
        <v>249</v>
      </c>
      <c r="F177" s="219" t="s">
        <v>250</v>
      </c>
      <c r="G177" s="220" t="s">
        <v>163</v>
      </c>
      <c r="H177" s="221">
        <v>1</v>
      </c>
      <c r="I177" s="222"/>
      <c r="J177" s="223">
        <f>ROUND(I177*H177,2)</f>
        <v>0</v>
      </c>
      <c r="K177" s="224"/>
      <c r="L177" s="42"/>
      <c r="M177" s="225" t="s">
        <v>1</v>
      </c>
      <c r="N177" s="226" t="s">
        <v>41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9" t="s">
        <v>126</v>
      </c>
      <c r="AT177" s="229" t="s">
        <v>122</v>
      </c>
      <c r="AU177" s="229" t="s">
        <v>84</v>
      </c>
      <c r="AY177" s="15" t="s">
        <v>120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5" t="s">
        <v>84</v>
      </c>
      <c r="BK177" s="230">
        <f>ROUND(I177*H177,2)</f>
        <v>0</v>
      </c>
      <c r="BL177" s="15" t="s">
        <v>126</v>
      </c>
      <c r="BM177" s="229" t="s">
        <v>251</v>
      </c>
    </row>
    <row r="178" s="2" customFormat="1" ht="24.15" customHeight="1">
      <c r="A178" s="36"/>
      <c r="B178" s="37"/>
      <c r="C178" s="217" t="s">
        <v>252</v>
      </c>
      <c r="D178" s="217" t="s">
        <v>122</v>
      </c>
      <c r="E178" s="218" t="s">
        <v>253</v>
      </c>
      <c r="F178" s="219" t="s">
        <v>254</v>
      </c>
      <c r="G178" s="220" t="s">
        <v>163</v>
      </c>
      <c r="H178" s="221">
        <v>1</v>
      </c>
      <c r="I178" s="222"/>
      <c r="J178" s="223">
        <f>ROUND(I178*H178,2)</f>
        <v>0</v>
      </c>
      <c r="K178" s="224"/>
      <c r="L178" s="42"/>
      <c r="M178" s="225" t="s">
        <v>1</v>
      </c>
      <c r="N178" s="226" t="s">
        <v>41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126</v>
      </c>
      <c r="AT178" s="229" t="s">
        <v>122</v>
      </c>
      <c r="AU178" s="229" t="s">
        <v>84</v>
      </c>
      <c r="AY178" s="15" t="s">
        <v>120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84</v>
      </c>
      <c r="BK178" s="230">
        <f>ROUND(I178*H178,2)</f>
        <v>0</v>
      </c>
      <c r="BL178" s="15" t="s">
        <v>126</v>
      </c>
      <c r="BM178" s="229" t="s">
        <v>255</v>
      </c>
    </row>
    <row r="179" s="2" customFormat="1" ht="16.5" customHeight="1">
      <c r="A179" s="36"/>
      <c r="B179" s="37"/>
      <c r="C179" s="217" t="s">
        <v>256</v>
      </c>
      <c r="D179" s="217" t="s">
        <v>122</v>
      </c>
      <c r="E179" s="218" t="s">
        <v>257</v>
      </c>
      <c r="F179" s="219" t="s">
        <v>258</v>
      </c>
      <c r="G179" s="220" t="s">
        <v>259</v>
      </c>
      <c r="H179" s="221">
        <v>1</v>
      </c>
      <c r="I179" s="222"/>
      <c r="J179" s="223">
        <f>ROUND(I179*H179,2)</f>
        <v>0</v>
      </c>
      <c r="K179" s="224"/>
      <c r="L179" s="42"/>
      <c r="M179" s="225" t="s">
        <v>1</v>
      </c>
      <c r="N179" s="226" t="s">
        <v>41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9" t="s">
        <v>239</v>
      </c>
      <c r="AT179" s="229" t="s">
        <v>122</v>
      </c>
      <c r="AU179" s="229" t="s">
        <v>84</v>
      </c>
      <c r="AY179" s="15" t="s">
        <v>120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5" t="s">
        <v>84</v>
      </c>
      <c r="BK179" s="230">
        <f>ROUND(I179*H179,2)</f>
        <v>0</v>
      </c>
      <c r="BL179" s="15" t="s">
        <v>239</v>
      </c>
      <c r="BM179" s="229" t="s">
        <v>260</v>
      </c>
    </row>
    <row r="180" s="2" customFormat="1" ht="24.15" customHeight="1">
      <c r="A180" s="36"/>
      <c r="B180" s="37"/>
      <c r="C180" s="217" t="s">
        <v>261</v>
      </c>
      <c r="D180" s="217" t="s">
        <v>122</v>
      </c>
      <c r="E180" s="218" t="s">
        <v>262</v>
      </c>
      <c r="F180" s="219" t="s">
        <v>263</v>
      </c>
      <c r="G180" s="220" t="s">
        <v>163</v>
      </c>
      <c r="H180" s="221">
        <v>1</v>
      </c>
      <c r="I180" s="222"/>
      <c r="J180" s="223">
        <f>ROUND(I180*H180,2)</f>
        <v>0</v>
      </c>
      <c r="K180" s="224"/>
      <c r="L180" s="42"/>
      <c r="M180" s="258" t="s">
        <v>1</v>
      </c>
      <c r="N180" s="259" t="s">
        <v>41</v>
      </c>
      <c r="O180" s="260"/>
      <c r="P180" s="261">
        <f>O180*H180</f>
        <v>0</v>
      </c>
      <c r="Q180" s="261">
        <v>0</v>
      </c>
      <c r="R180" s="261">
        <f>Q180*H180</f>
        <v>0</v>
      </c>
      <c r="S180" s="261">
        <v>0</v>
      </c>
      <c r="T180" s="26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9" t="s">
        <v>126</v>
      </c>
      <c r="AT180" s="229" t="s">
        <v>122</v>
      </c>
      <c r="AU180" s="229" t="s">
        <v>84</v>
      </c>
      <c r="AY180" s="15" t="s">
        <v>120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5" t="s">
        <v>84</v>
      </c>
      <c r="BK180" s="230">
        <f>ROUND(I180*H180,2)</f>
        <v>0</v>
      </c>
      <c r="BL180" s="15" t="s">
        <v>126</v>
      </c>
      <c r="BM180" s="229" t="s">
        <v>264</v>
      </c>
    </row>
    <row r="181" s="2" customFormat="1" ht="6.96" customHeight="1">
      <c r="A181" s="36"/>
      <c r="B181" s="64"/>
      <c r="C181" s="65"/>
      <c r="D181" s="65"/>
      <c r="E181" s="65"/>
      <c r="F181" s="65"/>
      <c r="G181" s="65"/>
      <c r="H181" s="65"/>
      <c r="I181" s="65"/>
      <c r="J181" s="65"/>
      <c r="K181" s="65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jpb5mk6RcLhW4sKMgdqEpTcIMIcSxdW0bWFN6Sb00zgf5MJr+y8iIZ31tXaPTN58tcBtQj/z73Affn6S1hiKtA==" hashValue="K6Teq//VIE25C7Le2toaUghlQd0uNpcbsMR2P87sJPMof8b1w/yE7A9DMn0Ipf2Sw1XDPLZt8ODz4kg2ienflw==" algorithmName="SHA-512" password="CC35"/>
  <autoFilter ref="C122:K18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Odbahnění MVN Konětopy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265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ROUND((SUM(BE123:BE180)),  2)</f>
        <v>0</v>
      </c>
      <c r="G33" s="36"/>
      <c r="H33" s="36"/>
      <c r="I33" s="153">
        <v>0.20999999999999999</v>
      </c>
      <c r="J33" s="152">
        <f>ROUND(((SUM(BE123:BE180))*I33),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ROUND((SUM(BF123:BF180)),  2)</f>
        <v>0</v>
      </c>
      <c r="G34" s="36"/>
      <c r="H34" s="36"/>
      <c r="I34" s="153">
        <v>0.12</v>
      </c>
      <c r="J34" s="152">
        <f>ROUND(((SUM(BF123:BF180))*I34),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ROUND((SUM(BG123:BG180)),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ROUND((SUM(BH123:BH180)),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ROUND((SUM(BI123:BI180)),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8"/>
      <c r="D85" s="38"/>
      <c r="E85" s="172" t="str">
        <f>E7</f>
        <v>Odbahnění MVN Konětopy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8"/>
      <c r="D87" s="38"/>
      <c r="E87" s="74" t="str">
        <f>E9</f>
        <v>02 - p.č. 4/1 - Hoření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8"/>
      <c r="E89" s="38"/>
      <c r="F89" s="25" t="str">
        <f>F12</f>
        <v>k.ú. Konětopy</v>
      </c>
      <c r="G89" s="38"/>
      <c r="H89" s="38"/>
      <c r="I89" s="30" t="s">
        <v>22</v>
      </c>
      <c r="J89" s="77" t="str">
        <f>IF(J12="","",J12)</f>
        <v>6. 3. 2025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Obec Konětopy</v>
      </c>
      <c r="G91" s="38"/>
      <c r="H91" s="38"/>
      <c r="I91" s="30" t="s">
        <v>30</v>
      </c>
      <c r="J91" s="34" t="str">
        <f>E21</f>
        <v>Climate CZ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Libor Kouřík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hidden="1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J141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J148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J162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3"/>
      <c r="C102" s="184"/>
      <c r="D102" s="185" t="s">
        <v>103</v>
      </c>
      <c r="E102" s="186"/>
      <c r="F102" s="186"/>
      <c r="G102" s="186"/>
      <c r="H102" s="186"/>
      <c r="I102" s="186"/>
      <c r="J102" s="187">
        <f>J171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7"/>
      <c r="C103" s="178"/>
      <c r="D103" s="179" t="s">
        <v>104</v>
      </c>
      <c r="E103" s="180"/>
      <c r="F103" s="180"/>
      <c r="G103" s="180"/>
      <c r="H103" s="180"/>
      <c r="I103" s="180"/>
      <c r="J103" s="181">
        <f>J173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hidden="1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hidden="1"/>
    <row r="107" hidden="1"/>
    <row r="108" hidden="1"/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105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Odbahnění MVN Konětopy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91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02 - p.č. 4/1 - Hoření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k.ú. Konětopy</v>
      </c>
      <c r="G117" s="38"/>
      <c r="H117" s="38"/>
      <c r="I117" s="30" t="s">
        <v>22</v>
      </c>
      <c r="J117" s="77" t="str">
        <f>IF(J12="","",J12)</f>
        <v>6. 3. 2025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>Obec Konětopy</v>
      </c>
      <c r="G119" s="38"/>
      <c r="H119" s="38"/>
      <c r="I119" s="30" t="s">
        <v>30</v>
      </c>
      <c r="J119" s="34" t="str">
        <f>E21</f>
        <v>Climate CZ s.r.o.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30" t="s">
        <v>33</v>
      </c>
      <c r="J120" s="34" t="str">
        <f>E24</f>
        <v>Ing. Libor Kouřík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106</v>
      </c>
      <c r="D122" s="192" t="s">
        <v>61</v>
      </c>
      <c r="E122" s="192" t="s">
        <v>57</v>
      </c>
      <c r="F122" s="192" t="s">
        <v>58</v>
      </c>
      <c r="G122" s="192" t="s">
        <v>107</v>
      </c>
      <c r="H122" s="192" t="s">
        <v>108</v>
      </c>
      <c r="I122" s="192" t="s">
        <v>109</v>
      </c>
      <c r="J122" s="193" t="s">
        <v>95</v>
      </c>
      <c r="K122" s="194" t="s">
        <v>110</v>
      </c>
      <c r="L122" s="195"/>
      <c r="M122" s="98" t="s">
        <v>1</v>
      </c>
      <c r="N122" s="99" t="s">
        <v>40</v>
      </c>
      <c r="O122" s="99" t="s">
        <v>111</v>
      </c>
      <c r="P122" s="99" t="s">
        <v>112</v>
      </c>
      <c r="Q122" s="99" t="s">
        <v>113</v>
      </c>
      <c r="R122" s="99" t="s">
        <v>114</v>
      </c>
      <c r="S122" s="99" t="s">
        <v>115</v>
      </c>
      <c r="T122" s="100" t="s">
        <v>116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117</v>
      </c>
      <c r="D123" s="38"/>
      <c r="E123" s="38"/>
      <c r="F123" s="38"/>
      <c r="G123" s="38"/>
      <c r="H123" s="38"/>
      <c r="I123" s="38"/>
      <c r="J123" s="196">
        <f>BK123</f>
        <v>0</v>
      </c>
      <c r="K123" s="38"/>
      <c r="L123" s="42"/>
      <c r="M123" s="101"/>
      <c r="N123" s="197"/>
      <c r="O123" s="102"/>
      <c r="P123" s="198">
        <f>P124+P173</f>
        <v>0</v>
      </c>
      <c r="Q123" s="102"/>
      <c r="R123" s="198">
        <f>R124+R173</f>
        <v>4.4312450000000005</v>
      </c>
      <c r="S123" s="102"/>
      <c r="T123" s="199">
        <f>T124+T173</f>
        <v>9.9243600000000001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75</v>
      </c>
      <c r="AU123" s="15" t="s">
        <v>97</v>
      </c>
      <c r="BK123" s="200">
        <f>BK124+BK173</f>
        <v>0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118</v>
      </c>
      <c r="F124" s="204" t="s">
        <v>119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P125+P141+P148+P162+P171</f>
        <v>0</v>
      </c>
      <c r="Q124" s="209"/>
      <c r="R124" s="210">
        <f>R125+R141+R148+R162+R171</f>
        <v>4.4312450000000005</v>
      </c>
      <c r="S124" s="209"/>
      <c r="T124" s="211">
        <f>T125+T141+T148+T162+T171</f>
        <v>9.9243600000000001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76</v>
      </c>
      <c r="AY124" s="212" t="s">
        <v>120</v>
      </c>
      <c r="BK124" s="214">
        <f>BK125+BK141+BK148+BK162+BK171</f>
        <v>0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84</v>
      </c>
      <c r="F125" s="215" t="s">
        <v>121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SUM(P126:P140)</f>
        <v>0</v>
      </c>
      <c r="Q125" s="209"/>
      <c r="R125" s="210">
        <f>SUM(R126:R140)</f>
        <v>0.0033600000000000001</v>
      </c>
      <c r="S125" s="209"/>
      <c r="T125" s="211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84</v>
      </c>
      <c r="AT125" s="213" t="s">
        <v>75</v>
      </c>
      <c r="AU125" s="213" t="s">
        <v>84</v>
      </c>
      <c r="AY125" s="212" t="s">
        <v>120</v>
      </c>
      <c r="BK125" s="214">
        <f>SUM(BK126:BK140)</f>
        <v>0</v>
      </c>
    </row>
    <row r="126" s="2" customFormat="1" ht="24.15" customHeight="1">
      <c r="A126" s="36"/>
      <c r="B126" s="37"/>
      <c r="C126" s="217" t="s">
        <v>84</v>
      </c>
      <c r="D126" s="217" t="s">
        <v>122</v>
      </c>
      <c r="E126" s="218" t="s">
        <v>123</v>
      </c>
      <c r="F126" s="219" t="s">
        <v>124</v>
      </c>
      <c r="G126" s="220" t="s">
        <v>125</v>
      </c>
      <c r="H126" s="221">
        <v>112</v>
      </c>
      <c r="I126" s="222"/>
      <c r="J126" s="223">
        <f>ROUND(I126*H126,2)</f>
        <v>0</v>
      </c>
      <c r="K126" s="224"/>
      <c r="L126" s="42"/>
      <c r="M126" s="225" t="s">
        <v>1</v>
      </c>
      <c r="N126" s="226" t="s">
        <v>41</v>
      </c>
      <c r="O126" s="89"/>
      <c r="P126" s="227">
        <f>O126*H126</f>
        <v>0</v>
      </c>
      <c r="Q126" s="227">
        <v>3.0000000000000001E-05</v>
      </c>
      <c r="R126" s="227">
        <f>Q126*H126</f>
        <v>0.0033600000000000001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126</v>
      </c>
      <c r="AT126" s="229" t="s">
        <v>122</v>
      </c>
      <c r="AU126" s="229" t="s">
        <v>86</v>
      </c>
      <c r="AY126" s="15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84</v>
      </c>
      <c r="BK126" s="230">
        <f>ROUND(I126*H126,2)</f>
        <v>0</v>
      </c>
      <c r="BL126" s="15" t="s">
        <v>126</v>
      </c>
      <c r="BM126" s="229" t="s">
        <v>266</v>
      </c>
    </row>
    <row r="127" s="13" customFormat="1">
      <c r="A127" s="13"/>
      <c r="B127" s="231"/>
      <c r="C127" s="232"/>
      <c r="D127" s="233" t="s">
        <v>128</v>
      </c>
      <c r="E127" s="234" t="s">
        <v>1</v>
      </c>
      <c r="F127" s="235" t="s">
        <v>129</v>
      </c>
      <c r="G127" s="232"/>
      <c r="H127" s="236">
        <v>112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128</v>
      </c>
      <c r="AU127" s="242" t="s">
        <v>86</v>
      </c>
      <c r="AV127" s="13" t="s">
        <v>86</v>
      </c>
      <c r="AW127" s="13" t="s">
        <v>32</v>
      </c>
      <c r="AX127" s="13" t="s">
        <v>84</v>
      </c>
      <c r="AY127" s="242" t="s">
        <v>120</v>
      </c>
    </row>
    <row r="128" s="2" customFormat="1" ht="33" customHeight="1">
      <c r="A128" s="36"/>
      <c r="B128" s="37"/>
      <c r="C128" s="217" t="s">
        <v>86</v>
      </c>
      <c r="D128" s="217" t="s">
        <v>122</v>
      </c>
      <c r="E128" s="218" t="s">
        <v>130</v>
      </c>
      <c r="F128" s="219" t="s">
        <v>131</v>
      </c>
      <c r="G128" s="220" t="s">
        <v>132</v>
      </c>
      <c r="H128" s="221">
        <v>66</v>
      </c>
      <c r="I128" s="222"/>
      <c r="J128" s="223">
        <f>ROUND(I128*H128,2)</f>
        <v>0</v>
      </c>
      <c r="K128" s="224"/>
      <c r="L128" s="42"/>
      <c r="M128" s="225" t="s">
        <v>1</v>
      </c>
      <c r="N128" s="226" t="s">
        <v>41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126</v>
      </c>
      <c r="AT128" s="229" t="s">
        <v>122</v>
      </c>
      <c r="AU128" s="229" t="s">
        <v>86</v>
      </c>
      <c r="AY128" s="15" t="s">
        <v>120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84</v>
      </c>
      <c r="BK128" s="230">
        <f>ROUND(I128*H128,2)</f>
        <v>0</v>
      </c>
      <c r="BL128" s="15" t="s">
        <v>126</v>
      </c>
      <c r="BM128" s="229" t="s">
        <v>267</v>
      </c>
    </row>
    <row r="129" s="2" customFormat="1">
      <c r="A129" s="36"/>
      <c r="B129" s="37"/>
      <c r="C129" s="38"/>
      <c r="D129" s="233" t="s">
        <v>134</v>
      </c>
      <c r="E129" s="38"/>
      <c r="F129" s="243" t="s">
        <v>135</v>
      </c>
      <c r="G129" s="38"/>
      <c r="H129" s="38"/>
      <c r="I129" s="244"/>
      <c r="J129" s="38"/>
      <c r="K129" s="38"/>
      <c r="L129" s="42"/>
      <c r="M129" s="245"/>
      <c r="N129" s="246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86</v>
      </c>
    </row>
    <row r="130" s="13" customFormat="1">
      <c r="A130" s="13"/>
      <c r="B130" s="231"/>
      <c r="C130" s="232"/>
      <c r="D130" s="233" t="s">
        <v>128</v>
      </c>
      <c r="E130" s="234" t="s">
        <v>1</v>
      </c>
      <c r="F130" s="235" t="s">
        <v>268</v>
      </c>
      <c r="G130" s="232"/>
      <c r="H130" s="236">
        <v>66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128</v>
      </c>
      <c r="AU130" s="242" t="s">
        <v>86</v>
      </c>
      <c r="AV130" s="13" t="s">
        <v>86</v>
      </c>
      <c r="AW130" s="13" t="s">
        <v>32</v>
      </c>
      <c r="AX130" s="13" t="s">
        <v>84</v>
      </c>
      <c r="AY130" s="242" t="s">
        <v>120</v>
      </c>
    </row>
    <row r="131" s="2" customFormat="1" ht="24.15" customHeight="1">
      <c r="A131" s="36"/>
      <c r="B131" s="37"/>
      <c r="C131" s="217" t="s">
        <v>137</v>
      </c>
      <c r="D131" s="217" t="s">
        <v>122</v>
      </c>
      <c r="E131" s="218" t="s">
        <v>138</v>
      </c>
      <c r="F131" s="219" t="s">
        <v>139</v>
      </c>
      <c r="G131" s="220" t="s">
        <v>132</v>
      </c>
      <c r="H131" s="221">
        <v>205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41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126</v>
      </c>
      <c r="AT131" s="229" t="s">
        <v>122</v>
      </c>
      <c r="AU131" s="229" t="s">
        <v>86</v>
      </c>
      <c r="AY131" s="15" t="s">
        <v>120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84</v>
      </c>
      <c r="BK131" s="230">
        <f>ROUND(I131*H131,2)</f>
        <v>0</v>
      </c>
      <c r="BL131" s="15" t="s">
        <v>126</v>
      </c>
      <c r="BM131" s="229" t="s">
        <v>269</v>
      </c>
    </row>
    <row r="132" s="13" customFormat="1">
      <c r="A132" s="13"/>
      <c r="B132" s="231"/>
      <c r="C132" s="232"/>
      <c r="D132" s="233" t="s">
        <v>128</v>
      </c>
      <c r="E132" s="234" t="s">
        <v>1</v>
      </c>
      <c r="F132" s="235" t="s">
        <v>270</v>
      </c>
      <c r="G132" s="232"/>
      <c r="H132" s="236">
        <v>205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128</v>
      </c>
      <c r="AU132" s="242" t="s">
        <v>86</v>
      </c>
      <c r="AV132" s="13" t="s">
        <v>86</v>
      </c>
      <c r="AW132" s="13" t="s">
        <v>32</v>
      </c>
      <c r="AX132" s="13" t="s">
        <v>84</v>
      </c>
      <c r="AY132" s="242" t="s">
        <v>120</v>
      </c>
    </row>
    <row r="133" s="2" customFormat="1" ht="24.15" customHeight="1">
      <c r="A133" s="36"/>
      <c r="B133" s="37"/>
      <c r="C133" s="217" t="s">
        <v>126</v>
      </c>
      <c r="D133" s="217" t="s">
        <v>122</v>
      </c>
      <c r="E133" s="218" t="s">
        <v>142</v>
      </c>
      <c r="F133" s="219" t="s">
        <v>143</v>
      </c>
      <c r="G133" s="220" t="s">
        <v>132</v>
      </c>
      <c r="H133" s="221">
        <v>205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126</v>
      </c>
      <c r="AT133" s="229" t="s">
        <v>122</v>
      </c>
      <c r="AU133" s="229" t="s">
        <v>86</v>
      </c>
      <c r="AY133" s="15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126</v>
      </c>
      <c r="BM133" s="229" t="s">
        <v>271</v>
      </c>
    </row>
    <row r="134" s="2" customFormat="1" ht="37.8" customHeight="1">
      <c r="A134" s="36"/>
      <c r="B134" s="37"/>
      <c r="C134" s="217" t="s">
        <v>145</v>
      </c>
      <c r="D134" s="217" t="s">
        <v>122</v>
      </c>
      <c r="E134" s="218" t="s">
        <v>150</v>
      </c>
      <c r="F134" s="219" t="s">
        <v>151</v>
      </c>
      <c r="G134" s="220" t="s">
        <v>132</v>
      </c>
      <c r="H134" s="221">
        <v>205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41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126</v>
      </c>
      <c r="AT134" s="229" t="s">
        <v>122</v>
      </c>
      <c r="AU134" s="229" t="s">
        <v>86</v>
      </c>
      <c r="AY134" s="15" t="s">
        <v>120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84</v>
      </c>
      <c r="BK134" s="230">
        <f>ROUND(I134*H134,2)</f>
        <v>0</v>
      </c>
      <c r="BL134" s="15" t="s">
        <v>126</v>
      </c>
      <c r="BM134" s="229" t="s">
        <v>272</v>
      </c>
    </row>
    <row r="135" s="2" customFormat="1" ht="24.15" customHeight="1">
      <c r="A135" s="36"/>
      <c r="B135" s="37"/>
      <c r="C135" s="217" t="s">
        <v>149</v>
      </c>
      <c r="D135" s="217" t="s">
        <v>122</v>
      </c>
      <c r="E135" s="218" t="s">
        <v>146</v>
      </c>
      <c r="F135" s="219" t="s">
        <v>147</v>
      </c>
      <c r="G135" s="220" t="s">
        <v>132</v>
      </c>
      <c r="H135" s="221">
        <v>205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126</v>
      </c>
      <c r="AT135" s="229" t="s">
        <v>122</v>
      </c>
      <c r="AU135" s="229" t="s">
        <v>86</v>
      </c>
      <c r="AY135" s="15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126</v>
      </c>
      <c r="BM135" s="229" t="s">
        <v>273</v>
      </c>
    </row>
    <row r="136" s="2" customFormat="1" ht="24.15" customHeight="1">
      <c r="A136" s="36"/>
      <c r="B136" s="37"/>
      <c r="C136" s="217" t="s">
        <v>153</v>
      </c>
      <c r="D136" s="217" t="s">
        <v>122</v>
      </c>
      <c r="E136" s="218" t="s">
        <v>154</v>
      </c>
      <c r="F136" s="219" t="s">
        <v>155</v>
      </c>
      <c r="G136" s="220" t="s">
        <v>156</v>
      </c>
      <c r="H136" s="221">
        <v>2050</v>
      </c>
      <c r="I136" s="222"/>
      <c r="J136" s="223">
        <f>ROUND(I136*H136,2)</f>
        <v>0</v>
      </c>
      <c r="K136" s="224"/>
      <c r="L136" s="42"/>
      <c r="M136" s="225" t="s">
        <v>1</v>
      </c>
      <c r="N136" s="226" t="s">
        <v>41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126</v>
      </c>
      <c r="AT136" s="229" t="s">
        <v>122</v>
      </c>
      <c r="AU136" s="229" t="s">
        <v>86</v>
      </c>
      <c r="AY136" s="15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84</v>
      </c>
      <c r="BK136" s="230">
        <f>ROUND(I136*H136,2)</f>
        <v>0</v>
      </c>
      <c r="BL136" s="15" t="s">
        <v>126</v>
      </c>
      <c r="BM136" s="229" t="s">
        <v>274</v>
      </c>
    </row>
    <row r="137" s="2" customFormat="1">
      <c r="A137" s="36"/>
      <c r="B137" s="37"/>
      <c r="C137" s="38"/>
      <c r="D137" s="233" t="s">
        <v>134</v>
      </c>
      <c r="E137" s="38"/>
      <c r="F137" s="243" t="s">
        <v>158</v>
      </c>
      <c r="G137" s="38"/>
      <c r="H137" s="38"/>
      <c r="I137" s="244"/>
      <c r="J137" s="38"/>
      <c r="K137" s="38"/>
      <c r="L137" s="42"/>
      <c r="M137" s="245"/>
      <c r="N137" s="246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86</v>
      </c>
    </row>
    <row r="138" s="13" customFormat="1">
      <c r="A138" s="13"/>
      <c r="B138" s="231"/>
      <c r="C138" s="232"/>
      <c r="D138" s="233" t="s">
        <v>128</v>
      </c>
      <c r="E138" s="234" t="s">
        <v>1</v>
      </c>
      <c r="F138" s="235" t="s">
        <v>275</v>
      </c>
      <c r="G138" s="232"/>
      <c r="H138" s="236">
        <v>2050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128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120</v>
      </c>
    </row>
    <row r="139" s="2" customFormat="1" ht="24.15" customHeight="1">
      <c r="A139" s="36"/>
      <c r="B139" s="37"/>
      <c r="C139" s="217" t="s">
        <v>160</v>
      </c>
      <c r="D139" s="217" t="s">
        <v>122</v>
      </c>
      <c r="E139" s="218" t="s">
        <v>161</v>
      </c>
      <c r="F139" s="219" t="s">
        <v>162</v>
      </c>
      <c r="G139" s="220" t="s">
        <v>163</v>
      </c>
      <c r="H139" s="221">
        <v>1</v>
      </c>
      <c r="I139" s="222"/>
      <c r="J139" s="223">
        <f>ROUND(I139*H139,2)</f>
        <v>0</v>
      </c>
      <c r="K139" s="224"/>
      <c r="L139" s="42"/>
      <c r="M139" s="225" t="s">
        <v>1</v>
      </c>
      <c r="N139" s="226" t="s">
        <v>41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126</v>
      </c>
      <c r="AT139" s="229" t="s">
        <v>122</v>
      </c>
      <c r="AU139" s="229" t="s">
        <v>86</v>
      </c>
      <c r="AY139" s="15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84</v>
      </c>
      <c r="BK139" s="230">
        <f>ROUND(I139*H139,2)</f>
        <v>0</v>
      </c>
      <c r="BL139" s="15" t="s">
        <v>126</v>
      </c>
      <c r="BM139" s="229" t="s">
        <v>276</v>
      </c>
    </row>
    <row r="140" s="2" customFormat="1">
      <c r="A140" s="36"/>
      <c r="B140" s="37"/>
      <c r="C140" s="38"/>
      <c r="D140" s="233" t="s">
        <v>134</v>
      </c>
      <c r="E140" s="38"/>
      <c r="F140" s="243" t="s">
        <v>165</v>
      </c>
      <c r="G140" s="38"/>
      <c r="H140" s="38"/>
      <c r="I140" s="244"/>
      <c r="J140" s="38"/>
      <c r="K140" s="38"/>
      <c r="L140" s="42"/>
      <c r="M140" s="245"/>
      <c r="N140" s="246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134</v>
      </c>
      <c r="AU140" s="15" t="s">
        <v>86</v>
      </c>
    </row>
    <row r="141" s="12" customFormat="1" ht="22.8" customHeight="1">
      <c r="A141" s="12"/>
      <c r="B141" s="201"/>
      <c r="C141" s="202"/>
      <c r="D141" s="203" t="s">
        <v>75</v>
      </c>
      <c r="E141" s="215" t="s">
        <v>86</v>
      </c>
      <c r="F141" s="215" t="s">
        <v>166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3.2446400000000004</v>
      </c>
      <c r="S141" s="209"/>
      <c r="T141" s="211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84</v>
      </c>
      <c r="AT141" s="213" t="s">
        <v>75</v>
      </c>
      <c r="AU141" s="213" t="s">
        <v>84</v>
      </c>
      <c r="AY141" s="212" t="s">
        <v>120</v>
      </c>
      <c r="BK141" s="214">
        <f>SUM(BK142:BK147)</f>
        <v>0</v>
      </c>
    </row>
    <row r="142" s="2" customFormat="1" ht="24.15" customHeight="1">
      <c r="A142" s="36"/>
      <c r="B142" s="37"/>
      <c r="C142" s="217" t="s">
        <v>167</v>
      </c>
      <c r="D142" s="217" t="s">
        <v>122</v>
      </c>
      <c r="E142" s="218" t="s">
        <v>168</v>
      </c>
      <c r="F142" s="219" t="s">
        <v>169</v>
      </c>
      <c r="G142" s="220" t="s">
        <v>170</v>
      </c>
      <c r="H142" s="221">
        <v>1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0.024639999999999999</v>
      </c>
      <c r="R142" s="227">
        <f>Q142*H142</f>
        <v>0.024639999999999999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126</v>
      </c>
      <c r="AT142" s="229" t="s">
        <v>122</v>
      </c>
      <c r="AU142" s="229" t="s">
        <v>86</v>
      </c>
      <c r="AY142" s="15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126</v>
      </c>
      <c r="BM142" s="229" t="s">
        <v>277</v>
      </c>
    </row>
    <row r="143" s="2" customFormat="1">
      <c r="A143" s="36"/>
      <c r="B143" s="37"/>
      <c r="C143" s="38"/>
      <c r="D143" s="233" t="s">
        <v>134</v>
      </c>
      <c r="E143" s="38"/>
      <c r="F143" s="243" t="s">
        <v>172</v>
      </c>
      <c r="G143" s="38"/>
      <c r="H143" s="38"/>
      <c r="I143" s="244"/>
      <c r="J143" s="38"/>
      <c r="K143" s="38"/>
      <c r="L143" s="42"/>
      <c r="M143" s="245"/>
      <c r="N143" s="24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86</v>
      </c>
    </row>
    <row r="144" s="2" customFormat="1" ht="16.5" customHeight="1">
      <c r="A144" s="36"/>
      <c r="B144" s="37"/>
      <c r="C144" s="247" t="s">
        <v>173</v>
      </c>
      <c r="D144" s="247" t="s">
        <v>174</v>
      </c>
      <c r="E144" s="248" t="s">
        <v>175</v>
      </c>
      <c r="F144" s="249" t="s">
        <v>176</v>
      </c>
      <c r="G144" s="250" t="s">
        <v>177</v>
      </c>
      <c r="H144" s="251">
        <v>1</v>
      </c>
      <c r="I144" s="252"/>
      <c r="J144" s="253">
        <f>ROUND(I144*H144,2)</f>
        <v>0</v>
      </c>
      <c r="K144" s="254"/>
      <c r="L144" s="255"/>
      <c r="M144" s="256" t="s">
        <v>1</v>
      </c>
      <c r="N144" s="257" t="s">
        <v>41</v>
      </c>
      <c r="O144" s="89"/>
      <c r="P144" s="227">
        <f>O144*H144</f>
        <v>0</v>
      </c>
      <c r="Q144" s="227">
        <v>0.79000000000000004</v>
      </c>
      <c r="R144" s="227">
        <f>Q144*H144</f>
        <v>0.79000000000000004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160</v>
      </c>
      <c r="AT144" s="229" t="s">
        <v>174</v>
      </c>
      <c r="AU144" s="229" t="s">
        <v>86</v>
      </c>
      <c r="AY144" s="15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126</v>
      </c>
      <c r="BM144" s="229" t="s">
        <v>278</v>
      </c>
    </row>
    <row r="145" s="2" customFormat="1" ht="24.15" customHeight="1">
      <c r="A145" s="36"/>
      <c r="B145" s="37"/>
      <c r="C145" s="217" t="s">
        <v>179</v>
      </c>
      <c r="D145" s="217" t="s">
        <v>122</v>
      </c>
      <c r="E145" s="218" t="s">
        <v>180</v>
      </c>
      <c r="F145" s="219" t="s">
        <v>181</v>
      </c>
      <c r="G145" s="220" t="s">
        <v>132</v>
      </c>
      <c r="H145" s="221">
        <v>1.125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2.1600000000000001</v>
      </c>
      <c r="R145" s="227">
        <f>Q145*H145</f>
        <v>2.4300000000000002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126</v>
      </c>
      <c r="AT145" s="229" t="s">
        <v>122</v>
      </c>
      <c r="AU145" s="229" t="s">
        <v>86</v>
      </c>
      <c r="AY145" s="15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84</v>
      </c>
      <c r="BK145" s="230">
        <f>ROUND(I145*H145,2)</f>
        <v>0</v>
      </c>
      <c r="BL145" s="15" t="s">
        <v>126</v>
      </c>
      <c r="BM145" s="229" t="s">
        <v>279</v>
      </c>
    </row>
    <row r="146" s="2" customFormat="1">
      <c r="A146" s="36"/>
      <c r="B146" s="37"/>
      <c r="C146" s="38"/>
      <c r="D146" s="233" t="s">
        <v>134</v>
      </c>
      <c r="E146" s="38"/>
      <c r="F146" s="243" t="s">
        <v>183</v>
      </c>
      <c r="G146" s="38"/>
      <c r="H146" s="38"/>
      <c r="I146" s="244"/>
      <c r="J146" s="38"/>
      <c r="K146" s="38"/>
      <c r="L146" s="42"/>
      <c r="M146" s="245"/>
      <c r="N146" s="24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134</v>
      </c>
      <c r="AU146" s="15" t="s">
        <v>86</v>
      </c>
    </row>
    <row r="147" s="13" customFormat="1">
      <c r="A147" s="13"/>
      <c r="B147" s="231"/>
      <c r="C147" s="232"/>
      <c r="D147" s="233" t="s">
        <v>128</v>
      </c>
      <c r="E147" s="234" t="s">
        <v>1</v>
      </c>
      <c r="F147" s="235" t="s">
        <v>184</v>
      </c>
      <c r="G147" s="232"/>
      <c r="H147" s="236">
        <v>1.125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128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120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149</v>
      </c>
      <c r="F148" s="215" t="s">
        <v>185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SUM(P149:P161)</f>
        <v>0</v>
      </c>
      <c r="Q148" s="209"/>
      <c r="R148" s="210">
        <f>SUM(R149:R161)</f>
        <v>1.1832450000000001</v>
      </c>
      <c r="S148" s="209"/>
      <c r="T148" s="211">
        <f>SUM(T149:T161)</f>
        <v>9.9243600000000001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120</v>
      </c>
      <c r="BK148" s="214">
        <f>SUM(BK149:BK161)</f>
        <v>0</v>
      </c>
    </row>
    <row r="149" s="2" customFormat="1" ht="21.75" customHeight="1">
      <c r="A149" s="36"/>
      <c r="B149" s="37"/>
      <c r="C149" s="217" t="s">
        <v>8</v>
      </c>
      <c r="D149" s="217" t="s">
        <v>122</v>
      </c>
      <c r="E149" s="218" t="s">
        <v>195</v>
      </c>
      <c r="F149" s="219" t="s">
        <v>196</v>
      </c>
      <c r="G149" s="220" t="s">
        <v>156</v>
      </c>
      <c r="H149" s="221">
        <v>57.299999999999997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0.021999999999999999</v>
      </c>
      <c r="T149" s="228">
        <f>S149*H149</f>
        <v>1.2605999999999999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126</v>
      </c>
      <c r="AT149" s="229" t="s">
        <v>122</v>
      </c>
      <c r="AU149" s="229" t="s">
        <v>86</v>
      </c>
      <c r="AY149" s="15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126</v>
      </c>
      <c r="BM149" s="229" t="s">
        <v>280</v>
      </c>
    </row>
    <row r="150" s="2" customFormat="1">
      <c r="A150" s="36"/>
      <c r="B150" s="37"/>
      <c r="C150" s="38"/>
      <c r="D150" s="233" t="s">
        <v>134</v>
      </c>
      <c r="E150" s="38"/>
      <c r="F150" s="243" t="s">
        <v>198</v>
      </c>
      <c r="G150" s="38"/>
      <c r="H150" s="38"/>
      <c r="I150" s="244"/>
      <c r="J150" s="38"/>
      <c r="K150" s="38"/>
      <c r="L150" s="42"/>
      <c r="M150" s="245"/>
      <c r="N150" s="246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86</v>
      </c>
    </row>
    <row r="151" s="13" customFormat="1">
      <c r="A151" s="13"/>
      <c r="B151" s="231"/>
      <c r="C151" s="232"/>
      <c r="D151" s="233" t="s">
        <v>128</v>
      </c>
      <c r="E151" s="234" t="s">
        <v>1</v>
      </c>
      <c r="F151" s="235" t="s">
        <v>281</v>
      </c>
      <c r="G151" s="232"/>
      <c r="H151" s="236">
        <v>114.59999999999999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128</v>
      </c>
      <c r="AU151" s="242" t="s">
        <v>86</v>
      </c>
      <c r="AV151" s="13" t="s">
        <v>86</v>
      </c>
      <c r="AW151" s="13" t="s">
        <v>32</v>
      </c>
      <c r="AX151" s="13" t="s">
        <v>84</v>
      </c>
      <c r="AY151" s="242" t="s">
        <v>120</v>
      </c>
    </row>
    <row r="152" s="13" customFormat="1">
      <c r="A152" s="13"/>
      <c r="B152" s="231"/>
      <c r="C152" s="232"/>
      <c r="D152" s="233" t="s">
        <v>128</v>
      </c>
      <c r="E152" s="232"/>
      <c r="F152" s="235" t="s">
        <v>282</v>
      </c>
      <c r="G152" s="232"/>
      <c r="H152" s="236">
        <v>57.299999999999997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128</v>
      </c>
      <c r="AU152" s="242" t="s">
        <v>86</v>
      </c>
      <c r="AV152" s="13" t="s">
        <v>86</v>
      </c>
      <c r="AW152" s="13" t="s">
        <v>4</v>
      </c>
      <c r="AX152" s="13" t="s">
        <v>84</v>
      </c>
      <c r="AY152" s="242" t="s">
        <v>120</v>
      </c>
    </row>
    <row r="153" s="2" customFormat="1" ht="33" customHeight="1">
      <c r="A153" s="36"/>
      <c r="B153" s="37"/>
      <c r="C153" s="217" t="s">
        <v>190</v>
      </c>
      <c r="D153" s="217" t="s">
        <v>122</v>
      </c>
      <c r="E153" s="218" t="s">
        <v>205</v>
      </c>
      <c r="F153" s="219" t="s">
        <v>206</v>
      </c>
      <c r="G153" s="220" t="s">
        <v>156</v>
      </c>
      <c r="H153" s="221">
        <v>57.299999999999997</v>
      </c>
      <c r="I153" s="222"/>
      <c r="J153" s="223">
        <f>ROUND(I153*H153,2)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0.020650000000000002</v>
      </c>
      <c r="R153" s="227">
        <f>Q153*H153</f>
        <v>1.1832450000000001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126</v>
      </c>
      <c r="AT153" s="229" t="s">
        <v>122</v>
      </c>
      <c r="AU153" s="229" t="s">
        <v>86</v>
      </c>
      <c r="AY153" s="15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84</v>
      </c>
      <c r="BK153" s="230">
        <f>ROUND(I153*H153,2)</f>
        <v>0</v>
      </c>
      <c r="BL153" s="15" t="s">
        <v>126</v>
      </c>
      <c r="BM153" s="229" t="s">
        <v>283</v>
      </c>
    </row>
    <row r="154" s="2" customFormat="1">
      <c r="A154" s="36"/>
      <c r="B154" s="37"/>
      <c r="C154" s="38"/>
      <c r="D154" s="233" t="s">
        <v>134</v>
      </c>
      <c r="E154" s="38"/>
      <c r="F154" s="243" t="s">
        <v>198</v>
      </c>
      <c r="G154" s="38"/>
      <c r="H154" s="38"/>
      <c r="I154" s="244"/>
      <c r="J154" s="38"/>
      <c r="K154" s="38"/>
      <c r="L154" s="42"/>
      <c r="M154" s="245"/>
      <c r="N154" s="24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86</v>
      </c>
    </row>
    <row r="155" s="13" customFormat="1">
      <c r="A155" s="13"/>
      <c r="B155" s="231"/>
      <c r="C155" s="232"/>
      <c r="D155" s="233" t="s">
        <v>128</v>
      </c>
      <c r="E155" s="232"/>
      <c r="F155" s="235" t="s">
        <v>282</v>
      </c>
      <c r="G155" s="232"/>
      <c r="H155" s="236">
        <v>57.299999999999997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128</v>
      </c>
      <c r="AU155" s="242" t="s">
        <v>86</v>
      </c>
      <c r="AV155" s="13" t="s">
        <v>86</v>
      </c>
      <c r="AW155" s="13" t="s">
        <v>4</v>
      </c>
      <c r="AX155" s="13" t="s">
        <v>84</v>
      </c>
      <c r="AY155" s="242" t="s">
        <v>120</v>
      </c>
    </row>
    <row r="156" s="2" customFormat="1" ht="24.15" customHeight="1">
      <c r="A156" s="36"/>
      <c r="B156" s="37"/>
      <c r="C156" s="217" t="s">
        <v>194</v>
      </c>
      <c r="D156" s="217" t="s">
        <v>122</v>
      </c>
      <c r="E156" s="218" t="s">
        <v>186</v>
      </c>
      <c r="F156" s="219" t="s">
        <v>187</v>
      </c>
      <c r="G156" s="220" t="s">
        <v>156</v>
      </c>
      <c r="H156" s="221">
        <v>114.59999999999999</v>
      </c>
      <c r="I156" s="222"/>
      <c r="J156" s="223">
        <f>ROUND(I156*H156,2)</f>
        <v>0</v>
      </c>
      <c r="K156" s="224"/>
      <c r="L156" s="42"/>
      <c r="M156" s="225" t="s">
        <v>1</v>
      </c>
      <c r="N156" s="226" t="s">
        <v>41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126</v>
      </c>
      <c r="AT156" s="229" t="s">
        <v>122</v>
      </c>
      <c r="AU156" s="229" t="s">
        <v>86</v>
      </c>
      <c r="AY156" s="15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84</v>
      </c>
      <c r="BK156" s="230">
        <f>ROUND(I156*H156,2)</f>
        <v>0</v>
      </c>
      <c r="BL156" s="15" t="s">
        <v>126</v>
      </c>
      <c r="BM156" s="229" t="s">
        <v>284</v>
      </c>
    </row>
    <row r="157" s="13" customFormat="1">
      <c r="A157" s="13"/>
      <c r="B157" s="231"/>
      <c r="C157" s="232"/>
      <c r="D157" s="233" t="s">
        <v>128</v>
      </c>
      <c r="E157" s="234" t="s">
        <v>1</v>
      </c>
      <c r="F157" s="235" t="s">
        <v>281</v>
      </c>
      <c r="G157" s="232"/>
      <c r="H157" s="236">
        <v>114.59999999999999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128</v>
      </c>
      <c r="AU157" s="242" t="s">
        <v>86</v>
      </c>
      <c r="AV157" s="13" t="s">
        <v>86</v>
      </c>
      <c r="AW157" s="13" t="s">
        <v>32</v>
      </c>
      <c r="AX157" s="13" t="s">
        <v>84</v>
      </c>
      <c r="AY157" s="242" t="s">
        <v>120</v>
      </c>
    </row>
    <row r="158" s="2" customFormat="1" ht="24.15" customHeight="1">
      <c r="A158" s="36"/>
      <c r="B158" s="37"/>
      <c r="C158" s="217" t="s">
        <v>200</v>
      </c>
      <c r="D158" s="217" t="s">
        <v>122</v>
      </c>
      <c r="E158" s="218" t="s">
        <v>191</v>
      </c>
      <c r="F158" s="219" t="s">
        <v>192</v>
      </c>
      <c r="G158" s="220" t="s">
        <v>156</v>
      </c>
      <c r="H158" s="221">
        <v>114.59999999999999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0.065000000000000002</v>
      </c>
      <c r="T158" s="228">
        <f>S158*H158</f>
        <v>7.4489999999999998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126</v>
      </c>
      <c r="AT158" s="229" t="s">
        <v>122</v>
      </c>
      <c r="AU158" s="229" t="s">
        <v>86</v>
      </c>
      <c r="AY158" s="15" t="s">
        <v>120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126</v>
      </c>
      <c r="BM158" s="229" t="s">
        <v>285</v>
      </c>
    </row>
    <row r="159" s="2" customFormat="1" ht="24.15" customHeight="1">
      <c r="A159" s="36"/>
      <c r="B159" s="37"/>
      <c r="C159" s="217" t="s">
        <v>204</v>
      </c>
      <c r="D159" s="217" t="s">
        <v>122</v>
      </c>
      <c r="E159" s="218" t="s">
        <v>201</v>
      </c>
      <c r="F159" s="219" t="s">
        <v>202</v>
      </c>
      <c r="G159" s="220" t="s">
        <v>156</v>
      </c>
      <c r="H159" s="221">
        <v>114.59999999999999</v>
      </c>
      <c r="I159" s="222"/>
      <c r="J159" s="223">
        <f>ROUND(I159*H159,2)</f>
        <v>0</v>
      </c>
      <c r="K159" s="224"/>
      <c r="L159" s="42"/>
      <c r="M159" s="225" t="s">
        <v>1</v>
      </c>
      <c r="N159" s="226" t="s">
        <v>41</v>
      </c>
      <c r="O159" s="89"/>
      <c r="P159" s="227">
        <f>O159*H159</f>
        <v>0</v>
      </c>
      <c r="Q159" s="227">
        <v>0</v>
      </c>
      <c r="R159" s="227">
        <f>Q159*H159</f>
        <v>0</v>
      </c>
      <c r="S159" s="227">
        <v>0.0106</v>
      </c>
      <c r="T159" s="228">
        <f>S159*H159</f>
        <v>1.2147599999999998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9" t="s">
        <v>126</v>
      </c>
      <c r="AT159" s="229" t="s">
        <v>122</v>
      </c>
      <c r="AU159" s="229" t="s">
        <v>86</v>
      </c>
      <c r="AY159" s="15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5" t="s">
        <v>84</v>
      </c>
      <c r="BK159" s="230">
        <f>ROUND(I159*H159,2)</f>
        <v>0</v>
      </c>
      <c r="BL159" s="15" t="s">
        <v>126</v>
      </c>
      <c r="BM159" s="229" t="s">
        <v>286</v>
      </c>
    </row>
    <row r="160" s="2" customFormat="1">
      <c r="A160" s="36"/>
      <c r="B160" s="37"/>
      <c r="C160" s="38"/>
      <c r="D160" s="233" t="s">
        <v>134</v>
      </c>
      <c r="E160" s="38"/>
      <c r="F160" s="243" t="s">
        <v>198</v>
      </c>
      <c r="G160" s="38"/>
      <c r="H160" s="38"/>
      <c r="I160" s="244"/>
      <c r="J160" s="38"/>
      <c r="K160" s="38"/>
      <c r="L160" s="42"/>
      <c r="M160" s="245"/>
      <c r="N160" s="246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134</v>
      </c>
      <c r="AU160" s="15" t="s">
        <v>86</v>
      </c>
    </row>
    <row r="161" s="13" customFormat="1">
      <c r="A161" s="13"/>
      <c r="B161" s="231"/>
      <c r="C161" s="232"/>
      <c r="D161" s="233" t="s">
        <v>128</v>
      </c>
      <c r="E161" s="232"/>
      <c r="F161" s="235" t="s">
        <v>287</v>
      </c>
      <c r="G161" s="232"/>
      <c r="H161" s="236">
        <v>114.59999999999999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128</v>
      </c>
      <c r="AU161" s="242" t="s">
        <v>86</v>
      </c>
      <c r="AV161" s="13" t="s">
        <v>86</v>
      </c>
      <c r="AW161" s="13" t="s">
        <v>4</v>
      </c>
      <c r="AX161" s="13" t="s">
        <v>84</v>
      </c>
      <c r="AY161" s="242" t="s">
        <v>120</v>
      </c>
    </row>
    <row r="162" s="12" customFormat="1" ht="22.8" customHeight="1">
      <c r="A162" s="12"/>
      <c r="B162" s="201"/>
      <c r="C162" s="202"/>
      <c r="D162" s="203" t="s">
        <v>75</v>
      </c>
      <c r="E162" s="215" t="s">
        <v>208</v>
      </c>
      <c r="F162" s="215" t="s">
        <v>209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SUM(P163:P170)</f>
        <v>0</v>
      </c>
      <c r="Q162" s="209"/>
      <c r="R162" s="210">
        <f>SUM(R163:R170)</f>
        <v>0</v>
      </c>
      <c r="S162" s="209"/>
      <c r="T162" s="21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84</v>
      </c>
      <c r="AT162" s="213" t="s">
        <v>75</v>
      </c>
      <c r="AU162" s="213" t="s">
        <v>84</v>
      </c>
      <c r="AY162" s="212" t="s">
        <v>120</v>
      </c>
      <c r="BK162" s="214">
        <f>SUM(BK163:BK170)</f>
        <v>0</v>
      </c>
    </row>
    <row r="163" s="2" customFormat="1" ht="33" customHeight="1">
      <c r="A163" s="36"/>
      <c r="B163" s="37"/>
      <c r="C163" s="217" t="s">
        <v>210</v>
      </c>
      <c r="D163" s="217" t="s">
        <v>122</v>
      </c>
      <c r="E163" s="218" t="s">
        <v>216</v>
      </c>
      <c r="F163" s="219" t="s">
        <v>217</v>
      </c>
      <c r="G163" s="220" t="s">
        <v>213</v>
      </c>
      <c r="H163" s="221">
        <v>9.9239999999999995</v>
      </c>
      <c r="I163" s="222"/>
      <c r="J163" s="223">
        <f>ROUND(I163*H163,2)</f>
        <v>0</v>
      </c>
      <c r="K163" s="224"/>
      <c r="L163" s="42"/>
      <c r="M163" s="225" t="s">
        <v>1</v>
      </c>
      <c r="N163" s="226" t="s">
        <v>41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9" t="s">
        <v>126</v>
      </c>
      <c r="AT163" s="229" t="s">
        <v>122</v>
      </c>
      <c r="AU163" s="229" t="s">
        <v>86</v>
      </c>
      <c r="AY163" s="15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84</v>
      </c>
      <c r="BK163" s="230">
        <f>ROUND(I163*H163,2)</f>
        <v>0</v>
      </c>
      <c r="BL163" s="15" t="s">
        <v>126</v>
      </c>
      <c r="BM163" s="229" t="s">
        <v>288</v>
      </c>
    </row>
    <row r="164" s="2" customFormat="1">
      <c r="A164" s="36"/>
      <c r="B164" s="37"/>
      <c r="C164" s="38"/>
      <c r="D164" s="233" t="s">
        <v>134</v>
      </c>
      <c r="E164" s="38"/>
      <c r="F164" s="243" t="s">
        <v>219</v>
      </c>
      <c r="G164" s="38"/>
      <c r="H164" s="38"/>
      <c r="I164" s="244"/>
      <c r="J164" s="38"/>
      <c r="K164" s="38"/>
      <c r="L164" s="42"/>
      <c r="M164" s="245"/>
      <c r="N164" s="24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86</v>
      </c>
    </row>
    <row r="165" s="2" customFormat="1" ht="21.75" customHeight="1">
      <c r="A165" s="36"/>
      <c r="B165" s="37"/>
      <c r="C165" s="217" t="s">
        <v>215</v>
      </c>
      <c r="D165" s="217" t="s">
        <v>122</v>
      </c>
      <c r="E165" s="218" t="s">
        <v>221</v>
      </c>
      <c r="F165" s="219" t="s">
        <v>222</v>
      </c>
      <c r="G165" s="220" t="s">
        <v>213</v>
      </c>
      <c r="H165" s="221">
        <v>168.708</v>
      </c>
      <c r="I165" s="222"/>
      <c r="J165" s="223">
        <f>ROUND(I165*H165,2)</f>
        <v>0</v>
      </c>
      <c r="K165" s="224"/>
      <c r="L165" s="42"/>
      <c r="M165" s="225" t="s">
        <v>1</v>
      </c>
      <c r="N165" s="226" t="s">
        <v>41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9" t="s">
        <v>126</v>
      </c>
      <c r="AT165" s="229" t="s">
        <v>122</v>
      </c>
      <c r="AU165" s="229" t="s">
        <v>86</v>
      </c>
      <c r="AY165" s="15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5" t="s">
        <v>84</v>
      </c>
      <c r="BK165" s="230">
        <f>ROUND(I165*H165,2)</f>
        <v>0</v>
      </c>
      <c r="BL165" s="15" t="s">
        <v>126</v>
      </c>
      <c r="BM165" s="229" t="s">
        <v>289</v>
      </c>
    </row>
    <row r="166" s="2" customFormat="1">
      <c r="A166" s="36"/>
      <c r="B166" s="37"/>
      <c r="C166" s="38"/>
      <c r="D166" s="233" t="s">
        <v>134</v>
      </c>
      <c r="E166" s="38"/>
      <c r="F166" s="243" t="s">
        <v>219</v>
      </c>
      <c r="G166" s="38"/>
      <c r="H166" s="38"/>
      <c r="I166" s="244"/>
      <c r="J166" s="38"/>
      <c r="K166" s="38"/>
      <c r="L166" s="42"/>
      <c r="M166" s="245"/>
      <c r="N166" s="246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134</v>
      </c>
      <c r="AU166" s="15" t="s">
        <v>86</v>
      </c>
    </row>
    <row r="167" s="13" customFormat="1">
      <c r="A167" s="13"/>
      <c r="B167" s="231"/>
      <c r="C167" s="232"/>
      <c r="D167" s="233" t="s">
        <v>128</v>
      </c>
      <c r="E167" s="232"/>
      <c r="F167" s="235" t="s">
        <v>290</v>
      </c>
      <c r="G167" s="232"/>
      <c r="H167" s="236">
        <v>168.708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128</v>
      </c>
      <c r="AU167" s="242" t="s">
        <v>86</v>
      </c>
      <c r="AV167" s="13" t="s">
        <v>86</v>
      </c>
      <c r="AW167" s="13" t="s">
        <v>4</v>
      </c>
      <c r="AX167" s="13" t="s">
        <v>84</v>
      </c>
      <c r="AY167" s="242" t="s">
        <v>120</v>
      </c>
    </row>
    <row r="168" s="2" customFormat="1" ht="16.5" customHeight="1">
      <c r="A168" s="36"/>
      <c r="B168" s="37"/>
      <c r="C168" s="217" t="s">
        <v>220</v>
      </c>
      <c r="D168" s="217" t="s">
        <v>122</v>
      </c>
      <c r="E168" s="218" t="s">
        <v>211</v>
      </c>
      <c r="F168" s="219" t="s">
        <v>212</v>
      </c>
      <c r="G168" s="220" t="s">
        <v>213</v>
      </c>
      <c r="H168" s="221">
        <v>9.9239999999999995</v>
      </c>
      <c r="I168" s="222"/>
      <c r="J168" s="223">
        <f>ROUND(I168*H168,2)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126</v>
      </c>
      <c r="AT168" s="229" t="s">
        <v>122</v>
      </c>
      <c r="AU168" s="229" t="s">
        <v>86</v>
      </c>
      <c r="AY168" s="15" t="s">
        <v>120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126</v>
      </c>
      <c r="BM168" s="229" t="s">
        <v>291</v>
      </c>
    </row>
    <row r="169" s="2" customFormat="1" ht="33" customHeight="1">
      <c r="A169" s="36"/>
      <c r="B169" s="37"/>
      <c r="C169" s="217" t="s">
        <v>225</v>
      </c>
      <c r="D169" s="217" t="s">
        <v>122</v>
      </c>
      <c r="E169" s="218" t="s">
        <v>226</v>
      </c>
      <c r="F169" s="219" t="s">
        <v>227</v>
      </c>
      <c r="G169" s="220" t="s">
        <v>213</v>
      </c>
      <c r="H169" s="221">
        <v>9.9239999999999995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126</v>
      </c>
      <c r="AT169" s="229" t="s">
        <v>122</v>
      </c>
      <c r="AU169" s="229" t="s">
        <v>86</v>
      </c>
      <c r="AY169" s="15" t="s">
        <v>120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126</v>
      </c>
      <c r="BM169" s="229" t="s">
        <v>292</v>
      </c>
    </row>
    <row r="170" s="2" customFormat="1">
      <c r="A170" s="36"/>
      <c r="B170" s="37"/>
      <c r="C170" s="38"/>
      <c r="D170" s="233" t="s">
        <v>134</v>
      </c>
      <c r="E170" s="38"/>
      <c r="F170" s="243" t="s">
        <v>229</v>
      </c>
      <c r="G170" s="38"/>
      <c r="H170" s="38"/>
      <c r="I170" s="244"/>
      <c r="J170" s="38"/>
      <c r="K170" s="38"/>
      <c r="L170" s="42"/>
      <c r="M170" s="245"/>
      <c r="N170" s="246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134</v>
      </c>
      <c r="AU170" s="15" t="s">
        <v>86</v>
      </c>
    </row>
    <row r="171" s="12" customFormat="1" ht="22.8" customHeight="1">
      <c r="A171" s="12"/>
      <c r="B171" s="201"/>
      <c r="C171" s="202"/>
      <c r="D171" s="203" t="s">
        <v>75</v>
      </c>
      <c r="E171" s="215" t="s">
        <v>230</v>
      </c>
      <c r="F171" s="215" t="s">
        <v>231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P172</f>
        <v>0</v>
      </c>
      <c r="Q171" s="209"/>
      <c r="R171" s="210">
        <f>R172</f>
        <v>0</v>
      </c>
      <c r="S171" s="209"/>
      <c r="T171" s="21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84</v>
      </c>
      <c r="AT171" s="213" t="s">
        <v>75</v>
      </c>
      <c r="AU171" s="213" t="s">
        <v>84</v>
      </c>
      <c r="AY171" s="212" t="s">
        <v>120</v>
      </c>
      <c r="BK171" s="214">
        <f>BK172</f>
        <v>0</v>
      </c>
    </row>
    <row r="172" s="2" customFormat="1" ht="16.5" customHeight="1">
      <c r="A172" s="36"/>
      <c r="B172" s="37"/>
      <c r="C172" s="217" t="s">
        <v>7</v>
      </c>
      <c r="D172" s="217" t="s">
        <v>122</v>
      </c>
      <c r="E172" s="218" t="s">
        <v>232</v>
      </c>
      <c r="F172" s="219" t="s">
        <v>233</v>
      </c>
      <c r="G172" s="220" t="s">
        <v>213</v>
      </c>
      <c r="H172" s="221">
        <v>4.431</v>
      </c>
      <c r="I172" s="222"/>
      <c r="J172" s="223">
        <f>ROUND(I172*H172,2)</f>
        <v>0</v>
      </c>
      <c r="K172" s="224"/>
      <c r="L172" s="42"/>
      <c r="M172" s="225" t="s">
        <v>1</v>
      </c>
      <c r="N172" s="226" t="s">
        <v>41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9" t="s">
        <v>126</v>
      </c>
      <c r="AT172" s="229" t="s">
        <v>122</v>
      </c>
      <c r="AU172" s="229" t="s">
        <v>86</v>
      </c>
      <c r="AY172" s="15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5" t="s">
        <v>84</v>
      </c>
      <c r="BK172" s="230">
        <f>ROUND(I172*H172,2)</f>
        <v>0</v>
      </c>
      <c r="BL172" s="15" t="s">
        <v>126</v>
      </c>
      <c r="BM172" s="229" t="s">
        <v>293</v>
      </c>
    </row>
    <row r="173" s="12" customFormat="1" ht="25.92" customHeight="1">
      <c r="A173" s="12"/>
      <c r="B173" s="201"/>
      <c r="C173" s="202"/>
      <c r="D173" s="203" t="s">
        <v>75</v>
      </c>
      <c r="E173" s="204" t="s">
        <v>235</v>
      </c>
      <c r="F173" s="204" t="s">
        <v>236</v>
      </c>
      <c r="G173" s="202"/>
      <c r="H173" s="202"/>
      <c r="I173" s="205"/>
      <c r="J173" s="206">
        <f>BK173</f>
        <v>0</v>
      </c>
      <c r="K173" s="202"/>
      <c r="L173" s="207"/>
      <c r="M173" s="208"/>
      <c r="N173" s="209"/>
      <c r="O173" s="209"/>
      <c r="P173" s="210">
        <f>SUM(P174:P180)</f>
        <v>0</v>
      </c>
      <c r="Q173" s="209"/>
      <c r="R173" s="210">
        <f>SUM(R174:R180)</f>
        <v>0</v>
      </c>
      <c r="S173" s="209"/>
      <c r="T173" s="211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145</v>
      </c>
      <c r="AT173" s="213" t="s">
        <v>75</v>
      </c>
      <c r="AU173" s="213" t="s">
        <v>76</v>
      </c>
      <c r="AY173" s="212" t="s">
        <v>120</v>
      </c>
      <c r="BK173" s="214">
        <f>SUM(BK174:BK180)</f>
        <v>0</v>
      </c>
    </row>
    <row r="174" s="2" customFormat="1" ht="16.5" customHeight="1">
      <c r="A174" s="36"/>
      <c r="B174" s="37"/>
      <c r="C174" s="217" t="s">
        <v>237</v>
      </c>
      <c r="D174" s="217" t="s">
        <v>122</v>
      </c>
      <c r="E174" s="218" t="s">
        <v>81</v>
      </c>
      <c r="F174" s="219" t="s">
        <v>238</v>
      </c>
      <c r="G174" s="220" t="s">
        <v>163</v>
      </c>
      <c r="H174" s="221">
        <v>1</v>
      </c>
      <c r="I174" s="222"/>
      <c r="J174" s="223">
        <f>ROUND(I174*H174,2)</f>
        <v>0</v>
      </c>
      <c r="K174" s="224"/>
      <c r="L174" s="42"/>
      <c r="M174" s="225" t="s">
        <v>1</v>
      </c>
      <c r="N174" s="226" t="s">
        <v>41</v>
      </c>
      <c r="O174" s="89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9" t="s">
        <v>239</v>
      </c>
      <c r="AT174" s="229" t="s">
        <v>122</v>
      </c>
      <c r="AU174" s="229" t="s">
        <v>84</v>
      </c>
      <c r="AY174" s="15" t="s">
        <v>120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5" t="s">
        <v>84</v>
      </c>
      <c r="BK174" s="230">
        <f>ROUND(I174*H174,2)</f>
        <v>0</v>
      </c>
      <c r="BL174" s="15" t="s">
        <v>239</v>
      </c>
      <c r="BM174" s="229" t="s">
        <v>294</v>
      </c>
    </row>
    <row r="175" s="2" customFormat="1" ht="24.15" customHeight="1">
      <c r="A175" s="36"/>
      <c r="B175" s="37"/>
      <c r="C175" s="217" t="s">
        <v>241</v>
      </c>
      <c r="D175" s="217" t="s">
        <v>122</v>
      </c>
      <c r="E175" s="218" t="s">
        <v>242</v>
      </c>
      <c r="F175" s="219" t="s">
        <v>243</v>
      </c>
      <c r="G175" s="220" t="s">
        <v>163</v>
      </c>
      <c r="H175" s="221">
        <v>1</v>
      </c>
      <c r="I175" s="222"/>
      <c r="J175" s="223">
        <f>ROUND(I175*H175,2)</f>
        <v>0</v>
      </c>
      <c r="K175" s="224"/>
      <c r="L175" s="42"/>
      <c r="M175" s="225" t="s">
        <v>1</v>
      </c>
      <c r="N175" s="226" t="s">
        <v>41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9" t="s">
        <v>126</v>
      </c>
      <c r="AT175" s="229" t="s">
        <v>122</v>
      </c>
      <c r="AU175" s="229" t="s">
        <v>84</v>
      </c>
      <c r="AY175" s="15" t="s">
        <v>120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84</v>
      </c>
      <c r="BK175" s="230">
        <f>ROUND(I175*H175,2)</f>
        <v>0</v>
      </c>
      <c r="BL175" s="15" t="s">
        <v>126</v>
      </c>
      <c r="BM175" s="229" t="s">
        <v>295</v>
      </c>
    </row>
    <row r="176" s="2" customFormat="1" ht="16.5" customHeight="1">
      <c r="A176" s="36"/>
      <c r="B176" s="37"/>
      <c r="C176" s="217" t="s">
        <v>245</v>
      </c>
      <c r="D176" s="217" t="s">
        <v>122</v>
      </c>
      <c r="E176" s="218" t="s">
        <v>87</v>
      </c>
      <c r="F176" s="219" t="s">
        <v>246</v>
      </c>
      <c r="G176" s="220" t="s">
        <v>163</v>
      </c>
      <c r="H176" s="221">
        <v>1</v>
      </c>
      <c r="I176" s="222"/>
      <c r="J176" s="223">
        <f>ROUND(I176*H176,2)</f>
        <v>0</v>
      </c>
      <c r="K176" s="224"/>
      <c r="L176" s="42"/>
      <c r="M176" s="225" t="s">
        <v>1</v>
      </c>
      <c r="N176" s="226" t="s">
        <v>41</v>
      </c>
      <c r="O176" s="89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9" t="s">
        <v>239</v>
      </c>
      <c r="AT176" s="229" t="s">
        <v>122</v>
      </c>
      <c r="AU176" s="229" t="s">
        <v>84</v>
      </c>
      <c r="AY176" s="15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84</v>
      </c>
      <c r="BK176" s="230">
        <f>ROUND(I176*H176,2)</f>
        <v>0</v>
      </c>
      <c r="BL176" s="15" t="s">
        <v>239</v>
      </c>
      <c r="BM176" s="229" t="s">
        <v>296</v>
      </c>
    </row>
    <row r="177" s="2" customFormat="1" ht="24.15" customHeight="1">
      <c r="A177" s="36"/>
      <c r="B177" s="37"/>
      <c r="C177" s="217" t="s">
        <v>248</v>
      </c>
      <c r="D177" s="217" t="s">
        <v>122</v>
      </c>
      <c r="E177" s="218" t="s">
        <v>249</v>
      </c>
      <c r="F177" s="219" t="s">
        <v>250</v>
      </c>
      <c r="G177" s="220" t="s">
        <v>163</v>
      </c>
      <c r="H177" s="221">
        <v>1</v>
      </c>
      <c r="I177" s="222"/>
      <c r="J177" s="223">
        <f>ROUND(I177*H177,2)</f>
        <v>0</v>
      </c>
      <c r="K177" s="224"/>
      <c r="L177" s="42"/>
      <c r="M177" s="225" t="s">
        <v>1</v>
      </c>
      <c r="N177" s="226" t="s">
        <v>41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9" t="s">
        <v>126</v>
      </c>
      <c r="AT177" s="229" t="s">
        <v>122</v>
      </c>
      <c r="AU177" s="229" t="s">
        <v>84</v>
      </c>
      <c r="AY177" s="15" t="s">
        <v>120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5" t="s">
        <v>84</v>
      </c>
      <c r="BK177" s="230">
        <f>ROUND(I177*H177,2)</f>
        <v>0</v>
      </c>
      <c r="BL177" s="15" t="s">
        <v>126</v>
      </c>
      <c r="BM177" s="229" t="s">
        <v>297</v>
      </c>
    </row>
    <row r="178" s="2" customFormat="1" ht="24.15" customHeight="1">
      <c r="A178" s="36"/>
      <c r="B178" s="37"/>
      <c r="C178" s="217" t="s">
        <v>252</v>
      </c>
      <c r="D178" s="217" t="s">
        <v>122</v>
      </c>
      <c r="E178" s="218" t="s">
        <v>253</v>
      </c>
      <c r="F178" s="219" t="s">
        <v>254</v>
      </c>
      <c r="G178" s="220" t="s">
        <v>163</v>
      </c>
      <c r="H178" s="221">
        <v>1</v>
      </c>
      <c r="I178" s="222"/>
      <c r="J178" s="223">
        <f>ROUND(I178*H178,2)</f>
        <v>0</v>
      </c>
      <c r="K178" s="224"/>
      <c r="L178" s="42"/>
      <c r="M178" s="225" t="s">
        <v>1</v>
      </c>
      <c r="N178" s="226" t="s">
        <v>41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126</v>
      </c>
      <c r="AT178" s="229" t="s">
        <v>122</v>
      </c>
      <c r="AU178" s="229" t="s">
        <v>84</v>
      </c>
      <c r="AY178" s="15" t="s">
        <v>120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84</v>
      </c>
      <c r="BK178" s="230">
        <f>ROUND(I178*H178,2)</f>
        <v>0</v>
      </c>
      <c r="BL178" s="15" t="s">
        <v>126</v>
      </c>
      <c r="BM178" s="229" t="s">
        <v>298</v>
      </c>
    </row>
    <row r="179" s="2" customFormat="1" ht="16.5" customHeight="1">
      <c r="A179" s="36"/>
      <c r="B179" s="37"/>
      <c r="C179" s="217" t="s">
        <v>256</v>
      </c>
      <c r="D179" s="217" t="s">
        <v>122</v>
      </c>
      <c r="E179" s="218" t="s">
        <v>257</v>
      </c>
      <c r="F179" s="219" t="s">
        <v>258</v>
      </c>
      <c r="G179" s="220" t="s">
        <v>259</v>
      </c>
      <c r="H179" s="221">
        <v>1</v>
      </c>
      <c r="I179" s="222"/>
      <c r="J179" s="223">
        <f>ROUND(I179*H179,2)</f>
        <v>0</v>
      </c>
      <c r="K179" s="224"/>
      <c r="L179" s="42"/>
      <c r="M179" s="225" t="s">
        <v>1</v>
      </c>
      <c r="N179" s="226" t="s">
        <v>41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9" t="s">
        <v>239</v>
      </c>
      <c r="AT179" s="229" t="s">
        <v>122</v>
      </c>
      <c r="AU179" s="229" t="s">
        <v>84</v>
      </c>
      <c r="AY179" s="15" t="s">
        <v>120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5" t="s">
        <v>84</v>
      </c>
      <c r="BK179" s="230">
        <f>ROUND(I179*H179,2)</f>
        <v>0</v>
      </c>
      <c r="BL179" s="15" t="s">
        <v>239</v>
      </c>
      <c r="BM179" s="229" t="s">
        <v>299</v>
      </c>
    </row>
    <row r="180" s="2" customFormat="1" ht="24.15" customHeight="1">
      <c r="A180" s="36"/>
      <c r="B180" s="37"/>
      <c r="C180" s="217" t="s">
        <v>261</v>
      </c>
      <c r="D180" s="217" t="s">
        <v>122</v>
      </c>
      <c r="E180" s="218" t="s">
        <v>262</v>
      </c>
      <c r="F180" s="219" t="s">
        <v>263</v>
      </c>
      <c r="G180" s="220" t="s">
        <v>163</v>
      </c>
      <c r="H180" s="221">
        <v>1</v>
      </c>
      <c r="I180" s="222"/>
      <c r="J180" s="223">
        <f>ROUND(I180*H180,2)</f>
        <v>0</v>
      </c>
      <c r="K180" s="224"/>
      <c r="L180" s="42"/>
      <c r="M180" s="258" t="s">
        <v>1</v>
      </c>
      <c r="N180" s="259" t="s">
        <v>41</v>
      </c>
      <c r="O180" s="260"/>
      <c r="P180" s="261">
        <f>O180*H180</f>
        <v>0</v>
      </c>
      <c r="Q180" s="261">
        <v>0</v>
      </c>
      <c r="R180" s="261">
        <f>Q180*H180</f>
        <v>0</v>
      </c>
      <c r="S180" s="261">
        <v>0</v>
      </c>
      <c r="T180" s="26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9" t="s">
        <v>126</v>
      </c>
      <c r="AT180" s="229" t="s">
        <v>122</v>
      </c>
      <c r="AU180" s="229" t="s">
        <v>84</v>
      </c>
      <c r="AY180" s="15" t="s">
        <v>120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5" t="s">
        <v>84</v>
      </c>
      <c r="BK180" s="230">
        <f>ROUND(I180*H180,2)</f>
        <v>0</v>
      </c>
      <c r="BL180" s="15" t="s">
        <v>126</v>
      </c>
      <c r="BM180" s="229" t="s">
        <v>300</v>
      </c>
    </row>
    <row r="181" s="2" customFormat="1" ht="6.96" customHeight="1">
      <c r="A181" s="36"/>
      <c r="B181" s="64"/>
      <c r="C181" s="65"/>
      <c r="D181" s="65"/>
      <c r="E181" s="65"/>
      <c r="F181" s="65"/>
      <c r="G181" s="65"/>
      <c r="H181" s="65"/>
      <c r="I181" s="65"/>
      <c r="J181" s="65"/>
      <c r="K181" s="65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xuZXdDH2FNSRipMghZefmLSO3YLYHZujW9mByCbs8+fk6OrIsTQbEKHOohB+CNQuh+NlEHNZxwnETcBCHjlB2Q==" hashValue="HljimIw3WVoBIlf6DlAZNy7O5sZTIKf/pkuuR0EAZFdD5qkc4NVt0V9UwSIq+XBouLde7PmNd5TbJlfzK2Bc4A==" algorithmName="SHA-512" password="CC35"/>
  <autoFilter ref="C122:K18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Libor Kouřík</dc:creator>
  <cp:lastModifiedBy>Libor Kouřík</cp:lastModifiedBy>
  <dcterms:created xsi:type="dcterms:W3CDTF">2025-07-14T13:03:15Z</dcterms:created>
  <dcterms:modified xsi:type="dcterms:W3CDTF">2025-07-14T13:03:18Z</dcterms:modified>
</cp:coreProperties>
</file>